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mttt.sharepoint.com/sites/GraduateSchoolStaff-Budget-GraduateSchool/Shared Documents/Budget - Graduate School/GS Budget/2026 - 2027 GS Budget/"/>
    </mc:Choice>
  </mc:AlternateContent>
  <xr:revisionPtr revIDLastSave="198" documentId="8_{29221D12-A145-4534-9D71-F607AB1A97DB}" xr6:coauthVersionLast="47" xr6:coauthVersionMax="47" xr10:uidLastSave="{1FD632C6-ADC3-4CC4-97D4-FB6FDCEA88AA}"/>
  <bookViews>
    <workbookView xWindow="24192" yWindow="1668" windowWidth="17280" windowHeight="18600" firstSheet="2" activeTab="3" xr2:uid="{B29E69D7-85CD-4C4C-B4D2-79EE8F5D83D7}"/>
  </bookViews>
  <sheets>
    <sheet name="Fall 26 Only" sheetId="5" r:id="rId1"/>
    <sheet name="Fall 26 &amp; Spring 27 " sheetId="1" r:id="rId2"/>
    <sheet name="SP27 Jan 11 Start; New Hires" sheetId="4" r:id="rId3"/>
    <sheet name="SP27 Jan 1 Start; Rehir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36" i="1" s="1"/>
  <c r="B8" i="1"/>
  <c r="C19" i="3"/>
  <c r="C26" i="3" s="1"/>
  <c r="C19" i="4"/>
  <c r="C26" i="4" s="1"/>
  <c r="C8" i="4"/>
  <c r="C19" i="5"/>
  <c r="C23" i="5" s="1"/>
  <c r="B12" i="5"/>
  <c r="C12" i="5" s="1"/>
  <c r="B11" i="5"/>
  <c r="C11" i="5" s="1"/>
  <c r="B10" i="5"/>
  <c r="C10" i="5" s="1"/>
  <c r="B9" i="5"/>
  <c r="C9" i="5" s="1"/>
  <c r="B8" i="5"/>
  <c r="C8" i="5" s="1"/>
  <c r="B12" i="4"/>
  <c r="C12" i="4" s="1"/>
  <c r="B11" i="4"/>
  <c r="C11" i="4" s="1"/>
  <c r="B10" i="4"/>
  <c r="C10" i="4" s="1"/>
  <c r="B9" i="4"/>
  <c r="C9" i="4" s="1"/>
  <c r="B8" i="4"/>
  <c r="B12" i="3"/>
  <c r="C12" i="3" s="1"/>
  <c r="B11" i="3"/>
  <c r="C11" i="3" s="1"/>
  <c r="B10" i="3"/>
  <c r="C10" i="3" s="1"/>
  <c r="B9" i="3"/>
  <c r="C9" i="3" s="1"/>
  <c r="B8" i="3"/>
  <c r="C8" i="3" s="1"/>
  <c r="C22" i="4" l="1"/>
  <c r="C22" i="5"/>
  <c r="C24" i="3"/>
  <c r="C13" i="4"/>
  <c r="C26" i="5"/>
  <c r="C13" i="5"/>
  <c r="C24" i="5"/>
  <c r="C25" i="5"/>
  <c r="C24" i="4"/>
  <c r="C25" i="4"/>
  <c r="C23" i="4"/>
  <c r="C13" i="3"/>
  <c r="C22" i="3"/>
  <c r="C23" i="3"/>
  <c r="C25" i="3"/>
  <c r="C27" i="5" l="1"/>
  <c r="C27" i="4"/>
  <c r="C27" i="3"/>
  <c r="C28" i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C8" i="1"/>
  <c r="C29" i="1" l="1"/>
  <c r="C27" i="1"/>
  <c r="C31" i="1"/>
  <c r="C33" i="1"/>
  <c r="C32" i="1"/>
  <c r="C18" i="1"/>
  <c r="C30" i="1"/>
  <c r="C34" i="1"/>
  <c r="C35" i="1"/>
  <c r="C37" i="1" l="1"/>
</calcChain>
</file>

<file path=xl/sharedStrings.xml><?xml version="1.0" encoding="utf-8"?>
<sst xmlns="http://schemas.openxmlformats.org/spreadsheetml/2006/main" count="90" uniqueCount="22">
  <si>
    <t>Enter the Monthly Rate Here</t>
  </si>
  <si>
    <t>Actual Check Amount</t>
  </si>
  <si>
    <t>September</t>
  </si>
  <si>
    <t>October</t>
  </si>
  <si>
    <t>November</t>
  </si>
  <si>
    <t>December</t>
  </si>
  <si>
    <t>Janaury</t>
  </si>
  <si>
    <t>February</t>
  </si>
  <si>
    <t>March</t>
  </si>
  <si>
    <t>April</t>
  </si>
  <si>
    <t>Total Academic Stipend</t>
  </si>
  <si>
    <t>Enter Total Sum Payout</t>
  </si>
  <si>
    <t>Monthly Rate to put on PAF</t>
  </si>
  <si>
    <t>August 11 - 31, 2026 (15 days of 21)</t>
  </si>
  <si>
    <t>May 1 - 17, 2027 (11 days of 21)</t>
  </si>
  <si>
    <t>Minimum GA rate increase effective Fall 2026 Contracts for Ph.D. students is $18,000 for 9-month appt; $9,000 per semester.</t>
  </si>
  <si>
    <t>Minimum GA rate increase Fall 2026 Contracts for Masters &amp; Non-PhDs is $12,000 for 9-month appt; $6000 per semester.</t>
  </si>
  <si>
    <t>2026 - 2027 GA Stipend Distribution Workbook - Spring Only Hire - January 11, 2027 - May 17, 2027</t>
  </si>
  <si>
    <t>January 11 - 31, 2027 (15 days of 21)</t>
  </si>
  <si>
    <t>2026 - 2027 GA Stipend Distribution Workbook - Rehires Only - January 1, 2027 - May 17, 2027</t>
  </si>
  <si>
    <t>2026 - 2027 GA Stipend Distribution Workbook - August 11, 2026 - May 17, 2027</t>
  </si>
  <si>
    <t>2026 - 2027 GA Stipend Distribution Workbook - Fall Only Appt - August 11, 2026 - December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</si>
</sst>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164" fontId="4" fillId="2" borderId="0" xfId="0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0" xfId="0" applyFont="1" applyProtection="1">
      <protection locked="0"/>
    </xf>
    <xf numFmtId="164" fontId="4" fillId="2" borderId="0" xfId="0" applyNumberFormat="1" applyFont="1" applyFill="1"/>
    <xf numFmtId="0" fontId="4" fillId="2" borderId="0" xfId="0" applyFont="1" applyFill="1"/>
    <xf numFmtId="0" fontId="6" fillId="0" borderId="0" xfId="0" applyFont="1"/>
    <xf numFmtId="8" fontId="4" fillId="2" borderId="0" xfId="0" applyNumberFormat="1" applyFont="1" applyFill="1"/>
    <xf numFmtId="164" fontId="3" fillId="2" borderId="0" xfId="0" applyNumberFormat="1" applyFont="1" applyFill="1" applyAlignment="1">
      <alignment horizontal="center"/>
    </xf>
    <xf numFmtId="8" fontId="4" fillId="0" borderId="0" xfId="0" applyNumberFormat="1" applyFont="1"/>
    <xf numFmtId="164" fontId="3" fillId="0" borderId="0" xfId="0" applyNumberFormat="1" applyFont="1" applyAlignment="1">
      <alignment horizontal="center"/>
    </xf>
    <xf numFmtId="164" fontId="6" fillId="0" borderId="0" xfId="0" applyNumberFormat="1" applyFont="1"/>
    <xf numFmtId="4" fontId="4" fillId="0" borderId="0" xfId="0" applyNumberFormat="1" applyFont="1"/>
    <xf numFmtId="4" fontId="4" fillId="2" borderId="0" xfId="0" applyNumberFormat="1" applyFont="1" applyFill="1"/>
    <xf numFmtId="0" fontId="7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DD4EA-B09B-44A3-9F60-52F718E05E07}">
  <dimension ref="A1:AE27"/>
  <sheetViews>
    <sheetView zoomScale="120" zoomScaleNormal="120" workbookViewId="0">
      <selection activeCell="B20" sqref="B20"/>
    </sheetView>
  </sheetViews>
  <sheetFormatPr defaultColWidth="9.109375" defaultRowHeight="13.8" x14ac:dyDescent="0.25"/>
  <cols>
    <col min="1" max="1" width="31.88671875" style="1" bestFit="1" customWidth="1"/>
    <col min="2" max="2" width="32.6640625" style="1" customWidth="1"/>
    <col min="3" max="3" width="31.109375" style="1" customWidth="1"/>
    <col min="4" max="4" width="29.109375" style="1" customWidth="1"/>
    <col min="5" max="16384" width="9.109375" style="1"/>
  </cols>
  <sheetData>
    <row r="1" spans="1:31" ht="18" customHeight="1" x14ac:dyDescent="0.3">
      <c r="A1" s="22" t="s">
        <v>21</v>
      </c>
      <c r="B1" s="22"/>
      <c r="C1" s="22"/>
      <c r="D1" s="22"/>
    </row>
    <row r="2" spans="1:31" ht="15.6" x14ac:dyDescent="0.3">
      <c r="A2" s="2"/>
    </row>
    <row r="3" spans="1:31" s="12" customFormat="1" ht="14.4" customHeight="1" x14ac:dyDescent="0.3">
      <c r="A3" s="21" t="s">
        <v>15</v>
      </c>
      <c r="B3" s="21"/>
      <c r="C3" s="21"/>
      <c r="D3" s="21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2" customFormat="1" ht="14.4" customHeight="1" x14ac:dyDescent="0.3">
      <c r="A4" s="21" t="s">
        <v>16</v>
      </c>
      <c r="B4" s="21"/>
      <c r="C4" s="21"/>
      <c r="D4" s="21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5" customFormat="1" ht="15.6" x14ac:dyDescent="0.3">
      <c r="A5" s="2"/>
      <c r="B5" s="3"/>
      <c r="C5" s="3"/>
      <c r="D5" s="4"/>
      <c r="E5" s="4"/>
    </row>
    <row r="6" spans="1:31" s="5" customFormat="1" x14ac:dyDescent="0.25">
      <c r="B6" s="6" t="s">
        <v>0</v>
      </c>
      <c r="C6" s="7"/>
      <c r="D6" s="4"/>
      <c r="E6" s="4"/>
    </row>
    <row r="7" spans="1:31" x14ac:dyDescent="0.25">
      <c r="A7" s="5"/>
      <c r="B7" s="6">
        <v>1272.73</v>
      </c>
      <c r="C7" s="8" t="s">
        <v>1</v>
      </c>
    </row>
    <row r="8" spans="1:31" x14ac:dyDescent="0.25">
      <c r="A8" s="1" t="s">
        <v>13</v>
      </c>
      <c r="B8" s="9">
        <f>B7</f>
        <v>1272.73</v>
      </c>
      <c r="C8" s="9">
        <f>(B8/21)*15</f>
        <v>909.09285714285716</v>
      </c>
    </row>
    <row r="9" spans="1:31" x14ac:dyDescent="0.25">
      <c r="A9" s="1" t="s">
        <v>2</v>
      </c>
      <c r="B9" s="9">
        <f>B7</f>
        <v>1272.73</v>
      </c>
      <c r="C9" s="9">
        <f t="shared" ref="C9:C12" si="0">B9</f>
        <v>1272.73</v>
      </c>
    </row>
    <row r="10" spans="1:31" x14ac:dyDescent="0.25">
      <c r="A10" s="1" t="s">
        <v>3</v>
      </c>
      <c r="B10" s="9">
        <f>B7</f>
        <v>1272.73</v>
      </c>
      <c r="C10" s="9">
        <f t="shared" si="0"/>
        <v>1272.73</v>
      </c>
    </row>
    <row r="11" spans="1:31" x14ac:dyDescent="0.25">
      <c r="A11" s="1" t="s">
        <v>4</v>
      </c>
      <c r="B11" s="9">
        <f>B7</f>
        <v>1272.73</v>
      </c>
      <c r="C11" s="9">
        <f t="shared" si="0"/>
        <v>1272.73</v>
      </c>
    </row>
    <row r="12" spans="1:31" x14ac:dyDescent="0.25">
      <c r="A12" s="1" t="s">
        <v>5</v>
      </c>
      <c r="B12" s="9">
        <f>B7</f>
        <v>1272.73</v>
      </c>
      <c r="C12" s="9">
        <f t="shared" si="0"/>
        <v>1272.73</v>
      </c>
    </row>
    <row r="13" spans="1:31" x14ac:dyDescent="0.25">
      <c r="B13" s="9"/>
      <c r="C13" s="11">
        <f>SUM(C8:C12)</f>
        <v>6000.0128571428577</v>
      </c>
      <c r="D13" s="12" t="s">
        <v>10</v>
      </c>
    </row>
    <row r="18" spans="1:4" x14ac:dyDescent="0.25">
      <c r="B18" s="6" t="s">
        <v>11</v>
      </c>
    </row>
    <row r="19" spans="1:4" ht="15.6" x14ac:dyDescent="0.3">
      <c r="A19" s="13"/>
      <c r="B19" s="14">
        <v>9000</v>
      </c>
      <c r="C19" s="15">
        <f>B19/4.71429</f>
        <v>1909.0891735552968</v>
      </c>
      <c r="D19" s="12" t="s">
        <v>12</v>
      </c>
    </row>
    <row r="20" spans="1:4" ht="15.6" x14ac:dyDescent="0.3">
      <c r="A20" s="13"/>
      <c r="B20" s="16"/>
      <c r="C20" s="17"/>
      <c r="D20" s="5"/>
    </row>
    <row r="21" spans="1:4" ht="15.6" x14ac:dyDescent="0.3">
      <c r="A21" s="13"/>
      <c r="B21" s="16"/>
      <c r="C21" s="8" t="s">
        <v>1</v>
      </c>
      <c r="D21" s="5"/>
    </row>
    <row r="22" spans="1:4" ht="15.6" x14ac:dyDescent="0.3">
      <c r="A22" s="1" t="s">
        <v>13</v>
      </c>
      <c r="B22" s="18"/>
      <c r="C22" s="18">
        <f>C19/21*15</f>
        <v>1363.6351239680691</v>
      </c>
    </row>
    <row r="23" spans="1:4" ht="15.6" x14ac:dyDescent="0.3">
      <c r="A23" s="1" t="s">
        <v>2</v>
      </c>
      <c r="B23" s="18"/>
      <c r="C23" s="18">
        <f>C19</f>
        <v>1909.0891735552968</v>
      </c>
    </row>
    <row r="24" spans="1:4" ht="15.6" x14ac:dyDescent="0.3">
      <c r="A24" s="1" t="s">
        <v>3</v>
      </c>
      <c r="B24" s="18"/>
      <c r="C24" s="18">
        <f>C19</f>
        <v>1909.0891735552968</v>
      </c>
    </row>
    <row r="25" spans="1:4" ht="15.6" x14ac:dyDescent="0.3">
      <c r="A25" s="1" t="s">
        <v>4</v>
      </c>
      <c r="B25" s="18"/>
      <c r="C25" s="18">
        <f>C19</f>
        <v>1909.0891735552968</v>
      </c>
    </row>
    <row r="26" spans="1:4" ht="15.6" x14ac:dyDescent="0.3">
      <c r="A26" s="1" t="s">
        <v>5</v>
      </c>
      <c r="B26" s="18"/>
      <c r="C26" s="18">
        <f>C19</f>
        <v>1909.0891735552968</v>
      </c>
    </row>
    <row r="27" spans="1:4" x14ac:dyDescent="0.25">
      <c r="C27" s="4">
        <f>SUM(C22:C26)</f>
        <v>8999.9918181892572</v>
      </c>
      <c r="D27" s="5" t="s">
        <v>10</v>
      </c>
    </row>
  </sheetData>
  <mergeCells count="3">
    <mergeCell ref="A3:D3"/>
    <mergeCell ref="A4:D4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D010-2826-49C6-93C0-8B6B1EE4184A}">
  <dimension ref="A1:AE37"/>
  <sheetViews>
    <sheetView zoomScale="120" zoomScaleNormal="120" workbookViewId="0">
      <selection activeCell="B25" sqref="B25"/>
    </sheetView>
  </sheetViews>
  <sheetFormatPr defaultColWidth="9.109375" defaultRowHeight="13.8" x14ac:dyDescent="0.25"/>
  <cols>
    <col min="1" max="1" width="31.88671875" style="1" bestFit="1" customWidth="1"/>
    <col min="2" max="2" width="32.6640625" style="1" customWidth="1"/>
    <col min="3" max="3" width="31.109375" style="1" customWidth="1"/>
    <col min="4" max="4" width="29.109375" style="1" customWidth="1"/>
    <col min="5" max="16384" width="9.109375" style="1"/>
  </cols>
  <sheetData>
    <row r="1" spans="1:31" ht="18" customHeight="1" x14ac:dyDescent="0.3">
      <c r="A1" s="22" t="s">
        <v>20</v>
      </c>
      <c r="B1" s="22"/>
      <c r="C1" s="22"/>
      <c r="D1" s="22"/>
    </row>
    <row r="2" spans="1:31" ht="15.6" x14ac:dyDescent="0.3">
      <c r="A2" s="2"/>
    </row>
    <row r="3" spans="1:31" s="12" customFormat="1" ht="14.4" customHeight="1" x14ac:dyDescent="0.3">
      <c r="A3" s="21" t="s">
        <v>15</v>
      </c>
      <c r="B3" s="21"/>
      <c r="C3" s="21"/>
      <c r="D3" s="21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2" customFormat="1" ht="14.4" customHeight="1" x14ac:dyDescent="0.3">
      <c r="A4" s="21" t="s">
        <v>16</v>
      </c>
      <c r="B4" s="21"/>
      <c r="C4" s="21"/>
      <c r="D4" s="21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5" customFormat="1" ht="15.6" x14ac:dyDescent="0.3">
      <c r="A5" s="2"/>
      <c r="B5" s="3"/>
      <c r="C5" s="3"/>
      <c r="D5" s="4"/>
      <c r="E5" s="4"/>
    </row>
    <row r="6" spans="1:31" s="5" customFormat="1" x14ac:dyDescent="0.25">
      <c r="B6" s="6" t="s">
        <v>0</v>
      </c>
      <c r="C6" s="7"/>
      <c r="D6" s="4"/>
      <c r="E6" s="4"/>
    </row>
    <row r="7" spans="1:31" x14ac:dyDescent="0.25">
      <c r="A7" s="5"/>
      <c r="B7" s="6">
        <v>1948.45</v>
      </c>
      <c r="C7" s="8" t="s">
        <v>1</v>
      </c>
    </row>
    <row r="8" spans="1:31" x14ac:dyDescent="0.25">
      <c r="A8" s="1" t="s">
        <v>13</v>
      </c>
      <c r="B8" s="9">
        <f>B7</f>
        <v>1948.45</v>
      </c>
      <c r="C8" s="9">
        <f>(B8/21)*15</f>
        <v>1391.75</v>
      </c>
    </row>
    <row r="9" spans="1:31" x14ac:dyDescent="0.25">
      <c r="A9" s="1" t="s">
        <v>2</v>
      </c>
      <c r="B9" s="9">
        <f>B7</f>
        <v>1948.45</v>
      </c>
      <c r="C9" s="9">
        <f t="shared" ref="C9:C16" si="0">B9</f>
        <v>1948.45</v>
      </c>
    </row>
    <row r="10" spans="1:31" x14ac:dyDescent="0.25">
      <c r="A10" s="1" t="s">
        <v>3</v>
      </c>
      <c r="B10" s="9">
        <f>B7</f>
        <v>1948.45</v>
      </c>
      <c r="C10" s="9">
        <f t="shared" si="0"/>
        <v>1948.45</v>
      </c>
    </row>
    <row r="11" spans="1:31" x14ac:dyDescent="0.25">
      <c r="A11" s="1" t="s">
        <v>4</v>
      </c>
      <c r="B11" s="9">
        <f>B7</f>
        <v>1948.45</v>
      </c>
      <c r="C11" s="9">
        <f t="shared" si="0"/>
        <v>1948.45</v>
      </c>
    </row>
    <row r="12" spans="1:31" x14ac:dyDescent="0.25">
      <c r="A12" s="1" t="s">
        <v>5</v>
      </c>
      <c r="B12" s="9">
        <f>B7</f>
        <v>1948.45</v>
      </c>
      <c r="C12" s="9">
        <f t="shared" si="0"/>
        <v>1948.45</v>
      </c>
    </row>
    <row r="13" spans="1:31" x14ac:dyDescent="0.25">
      <c r="A13" s="1" t="s">
        <v>6</v>
      </c>
      <c r="B13" s="9">
        <f>B7</f>
        <v>1948.45</v>
      </c>
      <c r="C13" s="9">
        <f t="shared" si="0"/>
        <v>1948.45</v>
      </c>
      <c r="E13" s="10"/>
    </row>
    <row r="14" spans="1:31" x14ac:dyDescent="0.25">
      <c r="A14" s="1" t="s">
        <v>7</v>
      </c>
      <c r="B14" s="9">
        <f>B7</f>
        <v>1948.45</v>
      </c>
      <c r="C14" s="9">
        <f t="shared" si="0"/>
        <v>1948.45</v>
      </c>
    </row>
    <row r="15" spans="1:31" x14ac:dyDescent="0.25">
      <c r="A15" s="1" t="s">
        <v>8</v>
      </c>
      <c r="B15" s="9">
        <f>B7</f>
        <v>1948.45</v>
      </c>
      <c r="C15" s="9">
        <f t="shared" si="0"/>
        <v>1948.45</v>
      </c>
    </row>
    <row r="16" spans="1:31" x14ac:dyDescent="0.25">
      <c r="A16" s="1" t="s">
        <v>9</v>
      </c>
      <c r="B16" s="9">
        <f>B7</f>
        <v>1948.45</v>
      </c>
      <c r="C16" s="9">
        <f t="shared" si="0"/>
        <v>1948.45</v>
      </c>
    </row>
    <row r="17" spans="1:4" x14ac:dyDescent="0.25">
      <c r="A17" s="1" t="s">
        <v>14</v>
      </c>
      <c r="B17" s="9">
        <f>B7</f>
        <v>1948.45</v>
      </c>
      <c r="C17" s="9">
        <f>(B17/21)*11</f>
        <v>1020.6166666666667</v>
      </c>
    </row>
    <row r="18" spans="1:4" x14ac:dyDescent="0.25">
      <c r="B18" s="9"/>
      <c r="C18" s="11">
        <f>SUM(C8:C17)</f>
        <v>17999.966666666667</v>
      </c>
      <c r="D18" s="12" t="s">
        <v>10</v>
      </c>
    </row>
    <row r="23" spans="1:4" x14ac:dyDescent="0.25">
      <c r="B23" s="6" t="s">
        <v>11</v>
      </c>
    </row>
    <row r="24" spans="1:4" ht="15.6" x14ac:dyDescent="0.3">
      <c r="A24" s="13"/>
      <c r="B24" s="14">
        <v>18000</v>
      </c>
      <c r="C24" s="15">
        <f>B24/9.23809523809526</f>
        <v>1948.4536082474181</v>
      </c>
      <c r="D24" s="12" t="s">
        <v>12</v>
      </c>
    </row>
    <row r="25" spans="1:4" ht="15.6" x14ac:dyDescent="0.3">
      <c r="A25" s="13"/>
      <c r="B25" s="16"/>
      <c r="C25" s="17"/>
      <c r="D25" s="5"/>
    </row>
    <row r="26" spans="1:4" ht="15.6" x14ac:dyDescent="0.3">
      <c r="A26" s="13"/>
      <c r="B26" s="16"/>
      <c r="C26" s="8" t="s">
        <v>1</v>
      </c>
      <c r="D26" s="5"/>
    </row>
    <row r="27" spans="1:4" ht="15.6" x14ac:dyDescent="0.3">
      <c r="A27" s="1" t="s">
        <v>13</v>
      </c>
      <c r="B27" s="13"/>
      <c r="C27" s="18">
        <f>(C24/21)*15</f>
        <v>1391.7525773195844</v>
      </c>
    </row>
    <row r="28" spans="1:4" ht="15.6" x14ac:dyDescent="0.3">
      <c r="A28" s="1" t="s">
        <v>2</v>
      </c>
      <c r="B28" s="13"/>
      <c r="C28" s="18">
        <f>C24</f>
        <v>1948.4536082474181</v>
      </c>
    </row>
    <row r="29" spans="1:4" ht="15.6" x14ac:dyDescent="0.3">
      <c r="A29" s="1" t="s">
        <v>3</v>
      </c>
      <c r="B29" s="13"/>
      <c r="C29" s="18">
        <f>C24</f>
        <v>1948.4536082474181</v>
      </c>
    </row>
    <row r="30" spans="1:4" ht="15.6" x14ac:dyDescent="0.3">
      <c r="A30" s="1" t="s">
        <v>4</v>
      </c>
      <c r="B30" s="13"/>
      <c r="C30" s="18">
        <f>C24</f>
        <v>1948.4536082474181</v>
      </c>
    </row>
    <row r="31" spans="1:4" ht="15.6" x14ac:dyDescent="0.3">
      <c r="A31" s="1" t="s">
        <v>5</v>
      </c>
      <c r="B31" s="13"/>
      <c r="C31" s="18">
        <f>C24</f>
        <v>1948.4536082474181</v>
      </c>
    </row>
    <row r="32" spans="1:4" ht="15.6" x14ac:dyDescent="0.3">
      <c r="A32" s="1" t="s">
        <v>6</v>
      </c>
      <c r="B32" s="13"/>
      <c r="C32" s="18">
        <f>C24</f>
        <v>1948.4536082474181</v>
      </c>
    </row>
    <row r="33" spans="1:4" x14ac:dyDescent="0.25">
      <c r="A33" s="1" t="s">
        <v>7</v>
      </c>
      <c r="C33" s="9">
        <f>C24</f>
        <v>1948.4536082474181</v>
      </c>
    </row>
    <row r="34" spans="1:4" x14ac:dyDescent="0.25">
      <c r="A34" s="1" t="s">
        <v>8</v>
      </c>
      <c r="C34" s="9">
        <f>C24</f>
        <v>1948.4536082474181</v>
      </c>
    </row>
    <row r="35" spans="1:4" x14ac:dyDescent="0.25">
      <c r="A35" s="1" t="s">
        <v>9</v>
      </c>
      <c r="C35" s="9">
        <f>C24</f>
        <v>1948.4536082474181</v>
      </c>
    </row>
    <row r="36" spans="1:4" x14ac:dyDescent="0.25">
      <c r="A36" s="1" t="s">
        <v>14</v>
      </c>
      <c r="C36" s="9">
        <f>(C24/21)*11</f>
        <v>1020.6185567010285</v>
      </c>
    </row>
    <row r="37" spans="1:4" x14ac:dyDescent="0.25">
      <c r="C37" s="19">
        <f>SUM(C27:C36)</f>
        <v>17999.99999999996</v>
      </c>
      <c r="D37" s="5" t="s">
        <v>10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6F697-25FB-4660-B23D-0CCDC02487B6}">
  <dimension ref="A1:AE37"/>
  <sheetViews>
    <sheetView zoomScale="120" zoomScaleNormal="120" workbookViewId="0">
      <selection activeCell="B20" sqref="B20"/>
    </sheetView>
  </sheetViews>
  <sheetFormatPr defaultColWidth="9.109375" defaultRowHeight="13.8" x14ac:dyDescent="0.25"/>
  <cols>
    <col min="1" max="1" width="31.88671875" style="1" bestFit="1" customWidth="1"/>
    <col min="2" max="2" width="32.6640625" style="1" customWidth="1"/>
    <col min="3" max="3" width="31.109375" style="1" customWidth="1"/>
    <col min="4" max="4" width="29.109375" style="1" customWidth="1"/>
    <col min="5" max="16384" width="9.109375" style="1"/>
  </cols>
  <sheetData>
    <row r="1" spans="1:31" ht="18" customHeight="1" x14ac:dyDescent="0.3">
      <c r="A1" s="22" t="s">
        <v>17</v>
      </c>
      <c r="B1" s="22"/>
      <c r="C1" s="22"/>
      <c r="D1" s="22"/>
    </row>
    <row r="2" spans="1:31" ht="15.6" x14ac:dyDescent="0.3">
      <c r="A2" s="2"/>
    </row>
    <row r="3" spans="1:31" s="12" customFormat="1" ht="14.4" customHeight="1" x14ac:dyDescent="0.3">
      <c r="A3" s="21" t="s">
        <v>15</v>
      </c>
      <c r="B3" s="21"/>
      <c r="C3" s="21"/>
      <c r="D3" s="21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2" customFormat="1" ht="14.4" customHeight="1" x14ac:dyDescent="0.3">
      <c r="A4" s="21" t="s">
        <v>16</v>
      </c>
      <c r="B4" s="21"/>
      <c r="C4" s="21"/>
      <c r="D4" s="21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5" customFormat="1" ht="15.6" x14ac:dyDescent="0.3">
      <c r="A5" s="2"/>
      <c r="B5" s="3"/>
      <c r="C5" s="3"/>
      <c r="D5" s="4"/>
      <c r="E5" s="4"/>
    </row>
    <row r="6" spans="1:31" s="5" customFormat="1" x14ac:dyDescent="0.25">
      <c r="B6" s="6" t="s">
        <v>0</v>
      </c>
      <c r="C6" s="7"/>
      <c r="D6" s="4"/>
      <c r="E6" s="4"/>
    </row>
    <row r="7" spans="1:31" x14ac:dyDescent="0.25">
      <c r="A7" s="5"/>
      <c r="B7" s="6">
        <v>2123.6</v>
      </c>
      <c r="C7" s="8" t="s">
        <v>1</v>
      </c>
    </row>
    <row r="8" spans="1:31" x14ac:dyDescent="0.25">
      <c r="A8" s="1" t="s">
        <v>18</v>
      </c>
      <c r="B8" s="9">
        <f>B7</f>
        <v>2123.6</v>
      </c>
      <c r="C8" s="9">
        <f>(B7/21)*15</f>
        <v>1516.8571428571427</v>
      </c>
    </row>
    <row r="9" spans="1:31" x14ac:dyDescent="0.25">
      <c r="A9" s="1" t="s">
        <v>7</v>
      </c>
      <c r="B9" s="9">
        <f>B7</f>
        <v>2123.6</v>
      </c>
      <c r="C9" s="9">
        <f>B9</f>
        <v>2123.6</v>
      </c>
    </row>
    <row r="10" spans="1:31" x14ac:dyDescent="0.25">
      <c r="A10" s="1" t="s">
        <v>8</v>
      </c>
      <c r="B10" s="9">
        <f>B7</f>
        <v>2123.6</v>
      </c>
      <c r="C10" s="9">
        <f t="shared" ref="C10:C11" si="0">B10</f>
        <v>2123.6</v>
      </c>
    </row>
    <row r="11" spans="1:31" x14ac:dyDescent="0.25">
      <c r="A11" s="1" t="s">
        <v>9</v>
      </c>
      <c r="B11" s="9">
        <f>B7</f>
        <v>2123.6</v>
      </c>
      <c r="C11" s="9">
        <f t="shared" si="0"/>
        <v>2123.6</v>
      </c>
    </row>
    <row r="12" spans="1:31" x14ac:dyDescent="0.25">
      <c r="A12" s="1" t="s">
        <v>14</v>
      </c>
      <c r="B12" s="9">
        <f>B7</f>
        <v>2123.6</v>
      </c>
      <c r="C12" s="9">
        <f>(B12/21)*11</f>
        <v>1112.3619047619047</v>
      </c>
    </row>
    <row r="13" spans="1:31" x14ac:dyDescent="0.25">
      <c r="B13" s="9"/>
      <c r="C13" s="11">
        <f>SUM(C8:C12)</f>
        <v>9000.0190476190473</v>
      </c>
      <c r="D13" s="12" t="s">
        <v>10</v>
      </c>
      <c r="E13" s="10"/>
    </row>
    <row r="18" spans="1:4" x14ac:dyDescent="0.25">
      <c r="B18" s="6" t="s">
        <v>11</v>
      </c>
      <c r="D18" s="5"/>
    </row>
    <row r="19" spans="1:4" ht="15.6" x14ac:dyDescent="0.3">
      <c r="A19" s="13"/>
      <c r="B19" s="14">
        <v>6000</v>
      </c>
      <c r="C19" s="15">
        <f>B19/4.23809523809524</f>
        <v>1415.730337078651</v>
      </c>
      <c r="D19" s="12" t="s">
        <v>12</v>
      </c>
    </row>
    <row r="20" spans="1:4" ht="15.6" x14ac:dyDescent="0.3">
      <c r="A20" s="13"/>
      <c r="B20" s="16"/>
      <c r="C20" s="17"/>
    </row>
    <row r="21" spans="1:4" ht="15.6" x14ac:dyDescent="0.3">
      <c r="A21" s="13"/>
      <c r="B21" s="16"/>
      <c r="C21" s="8" t="s">
        <v>1</v>
      </c>
    </row>
    <row r="22" spans="1:4" ht="15.6" x14ac:dyDescent="0.3">
      <c r="A22" s="1" t="s">
        <v>18</v>
      </c>
      <c r="B22" s="18"/>
      <c r="C22" s="18">
        <f>(C19/21)*15</f>
        <v>1011.2359550561793</v>
      </c>
    </row>
    <row r="23" spans="1:4" x14ac:dyDescent="0.25">
      <c r="A23" s="1" t="s">
        <v>7</v>
      </c>
      <c r="B23" s="9"/>
      <c r="C23" s="9">
        <f>C19</f>
        <v>1415.730337078651</v>
      </c>
    </row>
    <row r="24" spans="1:4" x14ac:dyDescent="0.25">
      <c r="A24" s="1" t="s">
        <v>8</v>
      </c>
      <c r="B24" s="9"/>
      <c r="C24" s="9">
        <f>C19</f>
        <v>1415.730337078651</v>
      </c>
      <c r="D24" s="5"/>
    </row>
    <row r="25" spans="1:4" x14ac:dyDescent="0.25">
      <c r="A25" s="1" t="s">
        <v>9</v>
      </c>
      <c r="B25" s="9"/>
      <c r="C25" s="9">
        <f>C19</f>
        <v>1415.730337078651</v>
      </c>
      <c r="D25" s="5"/>
    </row>
    <row r="26" spans="1:4" x14ac:dyDescent="0.25">
      <c r="A26" s="1" t="s">
        <v>14</v>
      </c>
      <c r="B26" s="9"/>
      <c r="C26" s="9">
        <f>C19/21*11</f>
        <v>741.57303370786474</v>
      </c>
      <c r="D26" s="5"/>
    </row>
    <row r="27" spans="1:4" x14ac:dyDescent="0.25">
      <c r="C27" s="19">
        <f>SUM(C22:C26)</f>
        <v>5999.9999999999973</v>
      </c>
      <c r="D27" s="5" t="s">
        <v>10</v>
      </c>
    </row>
    <row r="37" spans="4:4" x14ac:dyDescent="0.25">
      <c r="D37" s="5"/>
    </row>
  </sheetData>
  <mergeCells count="3">
    <mergeCell ref="A3:D3"/>
    <mergeCell ref="A4:D4"/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3844-81E1-4321-AF3E-A454DB877EB2}">
  <dimension ref="A1:AE27"/>
  <sheetViews>
    <sheetView tabSelected="1" zoomScale="120" zoomScaleNormal="120" workbookViewId="0">
      <selection activeCell="B20" sqref="B20"/>
    </sheetView>
  </sheetViews>
  <sheetFormatPr defaultColWidth="9.109375" defaultRowHeight="13.8" x14ac:dyDescent="0.25"/>
  <cols>
    <col min="1" max="1" width="31.88671875" style="1" bestFit="1" customWidth="1"/>
    <col min="2" max="2" width="32.6640625" style="1" customWidth="1"/>
    <col min="3" max="3" width="31.109375" style="1" customWidth="1"/>
    <col min="4" max="4" width="29.109375" style="1" customWidth="1"/>
    <col min="5" max="16384" width="9.109375" style="1"/>
  </cols>
  <sheetData>
    <row r="1" spans="1:31" ht="18" customHeight="1" x14ac:dyDescent="0.3">
      <c r="A1" s="22" t="s">
        <v>19</v>
      </c>
      <c r="B1" s="22"/>
      <c r="C1" s="22"/>
      <c r="D1" s="22"/>
    </row>
    <row r="2" spans="1:31" ht="15.6" x14ac:dyDescent="0.3">
      <c r="A2" s="2"/>
    </row>
    <row r="3" spans="1:31" s="12" customFormat="1" ht="14.4" customHeight="1" x14ac:dyDescent="0.3">
      <c r="A3" s="21" t="s">
        <v>15</v>
      </c>
      <c r="B3" s="21"/>
      <c r="C3" s="21"/>
      <c r="D3" s="21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12" customFormat="1" ht="14.4" customHeight="1" x14ac:dyDescent="0.3">
      <c r="A4" s="21" t="s">
        <v>16</v>
      </c>
      <c r="B4" s="21"/>
      <c r="C4" s="21"/>
      <c r="D4" s="21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5" customFormat="1" ht="15.6" x14ac:dyDescent="0.3">
      <c r="A5" s="2"/>
      <c r="B5" s="3"/>
      <c r="C5" s="3"/>
      <c r="D5" s="4"/>
      <c r="E5" s="4"/>
    </row>
    <row r="6" spans="1:31" s="5" customFormat="1" x14ac:dyDescent="0.25">
      <c r="B6" s="6" t="s">
        <v>0</v>
      </c>
      <c r="C6" s="7"/>
      <c r="D6" s="4"/>
      <c r="E6" s="4"/>
    </row>
    <row r="7" spans="1:31" x14ac:dyDescent="0.25">
      <c r="A7" s="5"/>
      <c r="B7" s="6">
        <v>1657.89</v>
      </c>
      <c r="C7" s="8" t="s">
        <v>1</v>
      </c>
    </row>
    <row r="8" spans="1:31" x14ac:dyDescent="0.25">
      <c r="A8" s="1" t="s">
        <v>6</v>
      </c>
      <c r="B8" s="9">
        <f>B7</f>
        <v>1657.89</v>
      </c>
      <c r="C8" s="9">
        <f t="shared" ref="C8:C11" si="0">B8</f>
        <v>1657.89</v>
      </c>
    </row>
    <row r="9" spans="1:31" x14ac:dyDescent="0.25">
      <c r="A9" s="1" t="s">
        <v>7</v>
      </c>
      <c r="B9" s="9">
        <f>B7</f>
        <v>1657.89</v>
      </c>
      <c r="C9" s="9">
        <f t="shared" si="0"/>
        <v>1657.89</v>
      </c>
    </row>
    <row r="10" spans="1:31" x14ac:dyDescent="0.25">
      <c r="A10" s="1" t="s">
        <v>8</v>
      </c>
      <c r="B10" s="9">
        <f>B7</f>
        <v>1657.89</v>
      </c>
      <c r="C10" s="9">
        <f t="shared" si="0"/>
        <v>1657.89</v>
      </c>
    </row>
    <row r="11" spans="1:31" x14ac:dyDescent="0.25">
      <c r="A11" s="1" t="s">
        <v>9</v>
      </c>
      <c r="B11" s="9">
        <f>B7</f>
        <v>1657.89</v>
      </c>
      <c r="C11" s="9">
        <f t="shared" si="0"/>
        <v>1657.89</v>
      </c>
    </row>
    <row r="12" spans="1:31" x14ac:dyDescent="0.25">
      <c r="A12" s="1" t="s">
        <v>14</v>
      </c>
      <c r="B12" s="9">
        <f>B7</f>
        <v>1657.89</v>
      </c>
      <c r="C12" s="9">
        <f>(B12/21)*11</f>
        <v>868.41857142857157</v>
      </c>
    </row>
    <row r="13" spans="1:31" x14ac:dyDescent="0.25">
      <c r="B13" s="9"/>
      <c r="C13" s="11">
        <f>SUM(C8:C12)</f>
        <v>7499.9785714285717</v>
      </c>
      <c r="D13" s="12" t="s">
        <v>10</v>
      </c>
      <c r="E13" s="10"/>
    </row>
    <row r="18" spans="1:4" x14ac:dyDescent="0.25">
      <c r="B18" s="6" t="s">
        <v>11</v>
      </c>
      <c r="D18" s="5"/>
    </row>
    <row r="19" spans="1:4" ht="15.6" x14ac:dyDescent="0.3">
      <c r="A19" s="13"/>
      <c r="B19" s="14">
        <v>6000</v>
      </c>
      <c r="C19" s="15">
        <f>B19/4.52380952380952</f>
        <v>1326.3157894736853</v>
      </c>
      <c r="D19" s="12" t="s">
        <v>12</v>
      </c>
    </row>
    <row r="20" spans="1:4" ht="15.6" x14ac:dyDescent="0.3">
      <c r="A20" s="13"/>
      <c r="B20" s="16"/>
      <c r="C20" s="17"/>
    </row>
    <row r="21" spans="1:4" ht="15.6" x14ac:dyDescent="0.3">
      <c r="A21" s="13"/>
      <c r="B21" s="16"/>
      <c r="C21" s="8" t="s">
        <v>1</v>
      </c>
    </row>
    <row r="22" spans="1:4" ht="15.6" x14ac:dyDescent="0.3">
      <c r="A22" s="1" t="s">
        <v>6</v>
      </c>
      <c r="B22" s="18"/>
      <c r="C22" s="18">
        <f>C19</f>
        <v>1326.3157894736853</v>
      </c>
    </row>
    <row r="23" spans="1:4" x14ac:dyDescent="0.25">
      <c r="A23" s="1" t="s">
        <v>7</v>
      </c>
      <c r="B23" s="9"/>
      <c r="C23" s="9">
        <f>C19</f>
        <v>1326.3157894736853</v>
      </c>
    </row>
    <row r="24" spans="1:4" x14ac:dyDescent="0.25">
      <c r="A24" s="1" t="s">
        <v>8</v>
      </c>
      <c r="B24" s="9"/>
      <c r="C24" s="9">
        <f>C19</f>
        <v>1326.3157894736853</v>
      </c>
      <c r="D24" s="5"/>
    </row>
    <row r="25" spans="1:4" x14ac:dyDescent="0.25">
      <c r="A25" s="1" t="s">
        <v>9</v>
      </c>
      <c r="B25" s="9"/>
      <c r="C25" s="9">
        <f>C19</f>
        <v>1326.3157894736853</v>
      </c>
      <c r="D25" s="5"/>
    </row>
    <row r="26" spans="1:4" x14ac:dyDescent="0.25">
      <c r="A26" s="1" t="s">
        <v>14</v>
      </c>
      <c r="B26" s="9"/>
      <c r="C26" s="9">
        <f>C19/21*11</f>
        <v>694.7368421052638</v>
      </c>
      <c r="D26" s="5"/>
    </row>
    <row r="27" spans="1:4" x14ac:dyDescent="0.25">
      <c r="C27" s="20">
        <f>SUM(C22:C26)</f>
        <v>6000.0000000000055</v>
      </c>
      <c r="D27" s="12" t="s">
        <v>10</v>
      </c>
    </row>
  </sheetData>
  <mergeCells count="3">
    <mergeCell ref="A3:D3"/>
    <mergeCell ref="A4:D4"/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5cc99-d6a2-4c29-a53b-76fdd3ef966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B7CF23406C64FAEACB3C4D6405646" ma:contentTypeVersion="10" ma:contentTypeDescription="Create a new document." ma:contentTypeScope="" ma:versionID="27a68a77509245968d9e22dfddfb6cc8">
  <xsd:schema xmlns:xsd="http://www.w3.org/2001/XMLSchema" xmlns:xs="http://www.w3.org/2001/XMLSchema" xmlns:p="http://schemas.microsoft.com/office/2006/metadata/properties" xmlns:ns2="6045cc99-d6a2-4c29-a53b-76fdd3ef966a" targetNamespace="http://schemas.microsoft.com/office/2006/metadata/properties" ma:root="true" ma:fieldsID="788fc3204358c224870d581a64e15025" ns2:_="">
    <xsd:import namespace="6045cc99-d6a2-4c29-a53b-76fdd3ef96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5cc99-d6a2-4c29-a53b-76fdd3ef9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5575a0a-9985-4b40-a4f5-17c8d66b16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57A90A-82D5-48C7-8DAC-045F75F13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7C791D-49CD-49A0-8FF5-7C6A10D3F051}">
  <ds:schemaRefs>
    <ds:schemaRef ds:uri="http://schemas.microsoft.com/office/2006/metadata/properties"/>
    <ds:schemaRef ds:uri="http://schemas.microsoft.com/office/infopath/2007/PartnerControls"/>
    <ds:schemaRef ds:uri="6045cc99-d6a2-4c29-a53b-76fdd3ef966a"/>
  </ds:schemaRefs>
</ds:datastoreItem>
</file>

<file path=customXml/itemProps3.xml><?xml version="1.0" encoding="utf-8"?>
<ds:datastoreItem xmlns:ds="http://schemas.openxmlformats.org/officeDocument/2006/customXml" ds:itemID="{6020A571-74A6-4003-B06B-EC74A63B6D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45cc99-d6a2-4c29-a53b-76fdd3ef9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Fall 26 Only</vt:lpstr>
      <vt:lpstr>Fall 26 &amp; Spring 27 </vt:lpstr>
      <vt:lpstr>SP27 Jan 11 Start; New Hires</vt:lpstr>
      <vt:lpstr>SP27 Jan 1 Start; Rehires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Hughes</dc:creator>
  <cp:lastModifiedBy>Mandy Nace</cp:lastModifiedBy>
  <dcterms:created xsi:type="dcterms:W3CDTF">2024-12-16T17:42:18Z</dcterms:created>
  <dcterms:modified xsi:type="dcterms:W3CDTF">2026-02-05T16:25:06Z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0x0101006D2B7CF23406C64FAEACB3C4D6405646</vt:lpwstr>
  </property>
  <property fmtid="{D5CDD505-2E9C-101B-9397-08002B2CF9AE}" pid="3" name="MediaServiceImageTags">
    <vt:lpwstr/>
  </property>
</Properties>
</file>