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Financials\Procurement\Bids\FY21 Bids\Prep\RFP 21-XX Mobile Application Development Platform\"/>
    </mc:Choice>
  </mc:AlternateContent>
  <xr:revisionPtr revIDLastSave="0" documentId="8_{49566206-5C7B-49A6-A683-877F6F0D1BC7}" xr6:coauthVersionLast="45" xr6:coauthVersionMax="45" xr10:uidLastSave="{00000000-0000-0000-0000-000000000000}"/>
  <bookViews>
    <workbookView xWindow="-120" yWindow="-120" windowWidth="21840" windowHeight="13140" activeTab="1" xr2:uid="{00000000-000D-0000-FFFF-FFFF00000000}"/>
  </bookViews>
  <sheets>
    <sheet name="Bid Summary" sheetId="3" r:id="rId1"/>
    <sheet name="Requirements" sheetId="1" r:id="rId2"/>
    <sheet name="Sheet1" sheetId="4" r:id="rId3"/>
  </sheets>
  <definedNames>
    <definedName name="_xlnm._FilterDatabase" localSheetId="1" hidden="1">Requirements!$A$1:$F$95</definedName>
    <definedName name="_xlnm.Print_Titles" localSheetId="1">Requirements!$1:$1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 l="1"/>
  <c r="B22" i="1" s="1"/>
  <c r="B23" i="1" s="1"/>
  <c r="B24" i="1" s="1"/>
  <c r="B25" i="1" s="1"/>
  <c r="B26" i="1" s="1"/>
  <c r="B27" i="1" s="1"/>
  <c r="B28" i="1" s="1"/>
  <c r="B29" i="1" s="1"/>
  <c r="B30" i="1" s="1"/>
  <c r="B31" i="1" s="1"/>
  <c r="B32" i="1" s="1"/>
  <c r="B33" i="1" s="1"/>
  <c r="B34" i="1" s="1"/>
  <c r="B35" i="1" s="1"/>
  <c r="B36" i="1" s="1"/>
  <c r="B37" i="1" s="1"/>
  <c r="B38" i="1" s="1"/>
  <c r="B20" i="1"/>
  <c r="B19" i="1"/>
  <c r="B18" i="1"/>
  <c r="A86" i="1"/>
  <c r="A85" i="1"/>
  <c r="A84" i="1"/>
  <c r="A83" i="1"/>
  <c r="A14" i="1" l="1"/>
  <c r="A13" i="1"/>
  <c r="A74" i="1"/>
  <c r="A81" i="1"/>
  <c r="A50" i="1"/>
  <c r="A49" i="1"/>
  <c r="A48" i="1"/>
  <c r="A47" i="1"/>
  <c r="A46" i="1"/>
  <c r="B5" i="1" l="1"/>
  <c r="B40" i="1"/>
  <c r="B41" i="1" s="1"/>
  <c r="B42" i="1" s="1"/>
  <c r="B43" i="1" s="1"/>
  <c r="B44" i="1" s="1"/>
  <c r="B45" i="1" s="1"/>
  <c r="B46" i="1" s="1"/>
  <c r="B47" i="1" s="1"/>
  <c r="B48" i="1" s="1"/>
  <c r="B49" i="1" s="1"/>
  <c r="B50" i="1" s="1"/>
  <c r="B52" i="1" s="1"/>
  <c r="A38" i="1"/>
  <c r="A37" i="1"/>
  <c r="A36" i="1"/>
  <c r="A35" i="1"/>
  <c r="A34" i="1"/>
  <c r="A33" i="1"/>
  <c r="A32" i="1"/>
  <c r="B6" i="1" l="1"/>
  <c r="B7" i="1" s="1"/>
  <c r="B8" i="1" s="1"/>
  <c r="B9" i="1" s="1"/>
  <c r="B11" i="1" s="1"/>
  <c r="B12" i="1" s="1"/>
  <c r="B13" i="1" s="1"/>
  <c r="B14" i="1" s="1"/>
  <c r="B15" i="1" s="1"/>
  <c r="B16" i="1" s="1"/>
  <c r="B54" i="1"/>
  <c r="B55" i="1" s="1"/>
  <c r="B56" i="1" s="1"/>
  <c r="B57" i="1" s="1"/>
  <c r="B58" i="1" s="1"/>
  <c r="B59" i="1" s="1"/>
  <c r="B60" i="1" s="1"/>
  <c r="B61" i="1" s="1"/>
  <c r="B62" i="1" s="1"/>
  <c r="B63" i="1" s="1"/>
  <c r="B64" i="1" s="1"/>
  <c r="B65" i="1" s="1"/>
  <c r="B66" i="1" s="1"/>
  <c r="B67" i="1" s="1"/>
  <c r="B68" i="1" l="1"/>
  <c r="B69" i="1" s="1"/>
  <c r="B70" i="1" s="1"/>
  <c r="B71" i="1" s="1"/>
  <c r="B72" i="1" s="1"/>
  <c r="B73" i="1" s="1"/>
  <c r="B74" i="1" s="1"/>
  <c r="B75" i="1" s="1"/>
  <c r="B76" i="1" s="1"/>
  <c r="B77" i="1" s="1"/>
  <c r="B78" i="1" s="1"/>
  <c r="B79" i="1" s="1"/>
  <c r="B80" i="1" s="1"/>
  <c r="B81" i="1" s="1"/>
  <c r="B82" i="1" s="1"/>
  <c r="A94" i="1"/>
  <c r="A93" i="1"/>
  <c r="A78" i="1"/>
  <c r="A77" i="1"/>
  <c r="A76" i="1"/>
  <c r="A75" i="1"/>
  <c r="A73" i="1"/>
  <c r="A72" i="1"/>
  <c r="A71" i="1"/>
  <c r="A9" i="1"/>
  <c r="A8" i="1"/>
  <c r="A7" i="1"/>
  <c r="A6" i="1"/>
  <c r="A15" i="1"/>
  <c r="A12" i="1"/>
  <c r="A54" i="1"/>
  <c r="B83" i="1" l="1"/>
  <c r="B84" i="1" s="1"/>
  <c r="B85" i="1" s="1"/>
  <c r="B86" i="1" s="1"/>
  <c r="B88" i="1" s="1"/>
  <c r="A82" i="1"/>
  <c r="A80" i="1"/>
  <c r="A79" i="1"/>
  <c r="A70" i="1"/>
  <c r="A69" i="1"/>
  <c r="A68" i="1"/>
  <c r="A67" i="1"/>
  <c r="A66" i="1"/>
  <c r="A65" i="1"/>
  <c r="A64" i="1"/>
  <c r="A63" i="1"/>
  <c r="A62" i="1"/>
  <c r="A31" i="1"/>
  <c r="B90" i="1" l="1"/>
  <c r="B92" i="1" s="1"/>
  <c r="B93" i="1" s="1"/>
  <c r="B94" i="1" s="1"/>
  <c r="A60" i="1"/>
  <c r="A61" i="1" l="1"/>
  <c r="A59" i="1"/>
  <c r="A19" i="1" l="1"/>
  <c r="A20" i="1"/>
  <c r="A21" i="1"/>
  <c r="A22" i="1"/>
  <c r="A23" i="1"/>
  <c r="A24" i="1"/>
  <c r="A25" i="1"/>
  <c r="A26" i="1"/>
  <c r="A27" i="1"/>
  <c r="A28" i="1"/>
  <c r="A29" i="1"/>
  <c r="A30" i="1"/>
  <c r="A18" i="1"/>
  <c r="A5" i="1"/>
  <c r="A4" i="1"/>
  <c r="A45" i="1" l="1"/>
  <c r="A58" i="1" l="1"/>
  <c r="M2" i="3" l="1"/>
  <c r="A11" i="1" l="1"/>
  <c r="A16" i="1"/>
  <c r="A41" i="1"/>
  <c r="A42" i="1"/>
  <c r="A40" i="1"/>
  <c r="A43" i="1"/>
  <c r="A44" i="1"/>
  <c r="A52" i="1"/>
  <c r="A55" i="1"/>
  <c r="A56" i="1"/>
  <c r="A57" i="1"/>
  <c r="A88" i="1"/>
  <c r="A90" i="1"/>
  <c r="A92" i="1"/>
  <c r="A96" i="1" l="1"/>
  <c r="C8" i="3" s="1"/>
  <c r="C20" i="3" s="1"/>
  <c r="B14" i="3" s="1"/>
  <c r="B10" i="3" l="1"/>
  <c r="B8" i="3"/>
  <c r="C6" i="3"/>
  <c r="E6" i="3" s="1"/>
  <c r="E20" i="3" s="1"/>
  <c r="B12" i="3"/>
  <c r="B20" i="3" l="1"/>
  <c r="K6" i="3"/>
  <c r="K20" i="3" s="1"/>
  <c r="G6" i="3"/>
  <c r="G20" i="3" s="1"/>
  <c r="I6" i="3"/>
  <c r="I20" i="3" s="1"/>
</calcChain>
</file>

<file path=xl/sharedStrings.xml><?xml version="1.0" encoding="utf-8"?>
<sst xmlns="http://schemas.openxmlformats.org/spreadsheetml/2006/main" count="195" uniqueCount="114">
  <si>
    <t>Bid Summary | RFP 18-XX Campus Analytics</t>
  </si>
  <si>
    <t>Potential Points</t>
  </si>
  <si>
    <t>Bid #1</t>
  </si>
  <si>
    <t>Bid #2</t>
  </si>
  <si>
    <t>Bid #3</t>
  </si>
  <si>
    <t>Bid #4</t>
  </si>
  <si>
    <t>Cost</t>
  </si>
  <si>
    <t>Requirements</t>
  </si>
  <si>
    <t>Proposal Organization</t>
  </si>
  <si>
    <t>Delivery Schedule</t>
  </si>
  <si>
    <t>Total Points</t>
  </si>
  <si>
    <t>Points possible</t>
  </si>
  <si>
    <t>REQUIREMENT ID#</t>
  </si>
  <si>
    <t>REQUIREMENTS DESCRIPTION</t>
  </si>
  <si>
    <t>Yes/No</t>
  </si>
  <si>
    <t>Explanations/Notes (May also be attached to document. Must reference Requirement ID#)</t>
  </si>
  <si>
    <t>RFP for Mobile-Friendly Application that integrates with Oracle PeopleSoft</t>
  </si>
  <si>
    <t>R</t>
  </si>
  <si>
    <t>O</t>
  </si>
  <si>
    <t>User Interface/Accessibility</t>
  </si>
  <si>
    <t>The Vendor shall ensure that mobile applications are independently accessible to and usable by persons with disabilities by ensuring that mobile applications conform to a recognized set of software accessibility standards, such as, EN 301-539, Section 11 (non-web software).</t>
  </si>
  <si>
    <t>The solution must include a seamless social media integration such as Facebook, Twitter, Instagram etc. and not be limited to only picture sharing.</t>
  </si>
  <si>
    <t xml:space="preserve">The solution must provide a reliable touch experience including taps, swipes, and gestures for an optimal interaction experience. </t>
  </si>
  <si>
    <t xml:space="preserve">The solution must provide a feedback feature that users could use to express their experience of using the application. </t>
  </si>
  <si>
    <t>Reporting</t>
  </si>
  <si>
    <t>The solution must provide reports and information to campus administrators and end users for use in organizational decisions related to student success and degree completion.</t>
  </si>
  <si>
    <t>The solution must supply analytics of usage, views, visitors, popular modules/screens/searches, trending  modules/screens/searches, and communications/messages/channels of the application.</t>
  </si>
  <si>
    <t xml:space="preserve">The solution must provide reports about the delivery status of communications, messages, or channels. </t>
  </si>
  <si>
    <t xml:space="preserve">The solution must provide a way to access and report historical analytics data. </t>
  </si>
  <si>
    <t xml:space="preserve">The solution must allow the management of analytics filtered by device types, platform, authentication, locations, roles, screens, modules, searches, etc. </t>
  </si>
  <si>
    <t>The solution must allow custom reports to be created. Please describe how custom reports will be created.</t>
  </si>
  <si>
    <t>Security</t>
  </si>
  <si>
    <t>Delivered code must be hardened against and tested for injection vulnerabilities.</t>
  </si>
  <si>
    <t>Delivered code must validate, filter, and sanitize input.</t>
  </si>
  <si>
    <t>Delivered code must be hardened against cross-site scripting attacks.</t>
  </si>
  <si>
    <t>Delivered code must not use any components or libraries with known vulnerabilities, at the time of delivery.</t>
  </si>
  <si>
    <t>Delivered code must not provide detailed error messages to clients.</t>
  </si>
  <si>
    <t>Delivered code must be hardened against cross-site request forgery attacks.</t>
  </si>
  <si>
    <t>Delivered code must not expose session IDs in URLs.</t>
  </si>
  <si>
    <t>Provider must address and fix any discovered vulnerabilities within 90 days.</t>
  </si>
  <si>
    <t>If the code is doing any authentication, techniques to prevent authentication attacks, including brute-force attacks and credential stuffing attacks must be implemented.</t>
  </si>
  <si>
    <t>If the code is doing any authentication, it must not use or provide default credentials.</t>
  </si>
  <si>
    <t>If a cloud service, must have implemented FedRAMP low baseline controls (though does not need to have ATO).</t>
  </si>
  <si>
    <t xml:space="preserve">The solution must be compliant to the General Data Protection Regulations (GDPR) standards to ensure an utmost private and secure process of the users data.
</t>
  </si>
  <si>
    <t>Training and Support</t>
  </si>
  <si>
    <t>The vendor must include in their proposal a plan for how knowledge transfer will occur and identify the roles that the university will assume once the knowledge transfer is complete.</t>
  </si>
  <si>
    <t>The vendor must provide training of the university's technical users and functional users also known as power users. This should include but is not limited to technical support over the phone, training via Web, and an abundance of self-service resources, including a knowledge base and existing communities for sharing of expertise. Describe the type of training provided by your organization.</t>
  </si>
  <si>
    <t>Direct support from the vendor is required. Please describe direct support in the proposal. This can include training users, building additional dashboards, conducting deep dive analyses or developing new predictive models.</t>
  </si>
  <si>
    <t>The vendor must provide comprehensive and timely help desk support to the university's technical/support staff. Describe hours and level of support.</t>
  </si>
  <si>
    <t>The vendor must have a service management process. Describe the process for engaging your support team for incidents and issue escalation. Include standard service levels, response times and system uptime.</t>
  </si>
  <si>
    <t>Documentation</t>
  </si>
  <si>
    <t>Upon award of the contract, system documentation and instructional materials must be provided in electronic form. Describe the file format, e.g. PDF, MS Word, or HTML, in which electronic documentation will be provided.</t>
  </si>
  <si>
    <t>Technical Requirements: Hardware, Software and Maintenance</t>
  </si>
  <si>
    <t>Define the environment required to run the software including the hardware and software requirements and integration considerations to operate and maintain the proposed system.</t>
  </si>
  <si>
    <t xml:space="preserve">The solution software must be updated and patched regularly. We require documentation including details about how patches and updates are delivered for your product and who performs the updates. </t>
  </si>
  <si>
    <t xml:space="preserve">The solution must support a mobile-responsive display on smartphones and tablets. </t>
  </si>
  <si>
    <t xml:space="preserve">The solution must work with the Android and iOS, and other standard mobile operating systems. </t>
  </si>
  <si>
    <t xml:space="preserve">The solution must be configurable to add more information as needed by functional or administrative users of the system. </t>
  </si>
  <si>
    <t>The solution must contain a test environment to test the full application before activating it in the production environment.</t>
  </si>
  <si>
    <t>The solution must include granular deployment of screens, modules, and other components into the test and production environment independently.</t>
  </si>
  <si>
    <t>The solution must provide a no-code platform that uses a visual development environment to allow layman users to create applications, through methods such as drag-and-drop, adding application components to create a complete application.</t>
  </si>
  <si>
    <t>The solution must allow for the creation of independent modules and screens that can be managed by their respective creators and administrators.</t>
  </si>
  <si>
    <t>The solution must allow the creation of locations that will allow administrators to bind roles by location.</t>
  </si>
  <si>
    <t>The solution should allow scheduling a switch from one user's role to another.</t>
  </si>
  <si>
    <t>The solution must include polls either scaled and/or as multiple choice polls.</t>
  </si>
  <si>
    <t xml:space="preserve">The solution must allow for the creation of modules along with screens of different kinds to suit different manager's/user's needs. </t>
  </si>
  <si>
    <t xml:space="preserve">The solution must allow the creation of screens and/or templates that are flexible in design in order to deliver content that meets the user's needs.  </t>
  </si>
  <si>
    <t xml:space="preserve">The solution should provide the ability to design product themes. For example, inlcuding but not limited to basic html tags, custom web (hexadecimal) colors, css, xml. </t>
  </si>
  <si>
    <t>The solution must allow us to link to other modules/screens as well as to external media.</t>
  </si>
  <si>
    <t>The solution must allow us to embed content from external sources.</t>
  </si>
  <si>
    <t xml:space="preserve">The solution must allow the creation and submission of forms.  </t>
  </si>
  <si>
    <t>The solution must allow for the use of different data sources (e.g. calendar feed, alert feeds, KML maps, CSV files, ICS calendars, social media platforms, video, etc) *Please list the data sources supported by the solution.</t>
  </si>
  <si>
    <t>The solution must allow the creation of messages filtered and targeted by roles through push notifications and/or email.</t>
  </si>
  <si>
    <t xml:space="preserve">The solution must provide opt-in channels for communications. </t>
  </si>
  <si>
    <t>The solution must allow messages to be sent to a test environment before they are sent to the production environment.</t>
  </si>
  <si>
    <t>Experience</t>
  </si>
  <si>
    <t>Implementation</t>
  </si>
  <si>
    <t xml:space="preserve">The vendor is required to initiate and maintain a detailed project plan which includes the university and the solution provider staff.  Provide documentation of your project management methodology and processes. </t>
  </si>
  <si>
    <t>Collaboration &amp; Sharing</t>
  </si>
  <si>
    <t xml:space="preserve">Do you have collaboration or sharing features available in your solution? If so, please describe these features. </t>
  </si>
  <si>
    <t>The vendor should host a collaborating community that will give the customer the opportunity to share experiences, ideas, improvements, breakthroughs,  etc. with other customers.</t>
  </si>
  <si>
    <t xml:space="preserve">The solution must provide integration with our existing authentication framework Active Directory and Microsoft Azure Single Sign-On. </t>
  </si>
  <si>
    <t xml:space="preserve">The solution must provide role-based security using our authentication framework using Active Directory and Microsoft Azure Single Sign-On and allows us to grant and revoke privileges in an automated system. </t>
  </si>
  <si>
    <t>The solution should allow the administrators to have different levels of access (roles) for data management and reporting.</t>
  </si>
  <si>
    <t xml:space="preserve">The solution must log all events that occur in the system to form an audit trail. </t>
  </si>
  <si>
    <t>The solution must provide for the logging and reporting of user and administrator system access.</t>
  </si>
  <si>
    <t>The solution must provide logging and reporting of changes to user and administrator accounts, including the modification of privileges, access, and roles.</t>
  </si>
  <si>
    <t xml:space="preserve">The solution must provide for the logging and reporting of modifications to settings and parameters. </t>
  </si>
  <si>
    <t>Web content shall meet ISO/IEC 40500:2012 [Web Content Accessibility Guidelines (WCAG) 2.1 AA].</t>
  </si>
  <si>
    <t>The vendor must present a Service Level Agreement (SLA) for review by The University. The SLA will include a service plan designed to respond to and resolve all service calls within a mutually-agreed upon timeframe given the priority of the service call. The SLA must include a timeframe for service engagement to ensure resolution of service calls within the specified time and escalation process and procedures in the event that service calls are not answered in the agreed upon timeframe.</t>
  </si>
  <si>
    <t xml:space="preserve">The solution must provide a documented plan for software upgrades or new releases. </t>
  </si>
  <si>
    <t>The vendor must provide services by experienced staff and experts for technical support during installation and until the product is successfully and fully implemented according to the specifications outlined in the RFP.</t>
  </si>
  <si>
    <t>The solution platform should be installed with minimal interruption to current operation.</t>
  </si>
  <si>
    <t>The platform must allow for centralized management of one software system with multiple and separate campus locations approximately 100 miles apart.</t>
  </si>
  <si>
    <t xml:space="preserve">The solution must allow for the creation of content so that creators and managers can organize projects separately with their own modules, screens, data sources, and other components pertaining to the project.   </t>
  </si>
  <si>
    <t xml:space="preserve">The vendor must provide three references. Please refer to the RFP document for the specific questions we will ask your references and how those will be scored. </t>
  </si>
  <si>
    <t>References</t>
  </si>
  <si>
    <t>Service Level Agreement</t>
  </si>
  <si>
    <t>The solution should allow the scheduling of messages ahead of time (daily, weekly, monthly).</t>
  </si>
  <si>
    <t>The solution should be uncluttered and straightforward with design elements placed in proper context, space, and size. Providing an easy-to-use UI/UX design that succinctly  describes the structure, workflow, and principles of the application to its intended audience.</t>
  </si>
  <si>
    <t>Delivered code must escape any user-provided or untrusted data being presented to the client.</t>
  </si>
  <si>
    <t>The vendor must be able to provide technical support during new installation as well as an on-going technical support during the lifecycle of the product</t>
  </si>
  <si>
    <t>The solution must provide non-functional requirements such as functionality, efficiency, reliability, maintainability, scalability, availability etc. Describe how your solution will meet these requirements.</t>
  </si>
  <si>
    <t xml:space="preserve">This solution is a part of our university's student retention and success plan, therefore the vendor's business continuity plan is important to the university. The vendor is required to have a formal and documented Disaster Recovery Plan for business continuity. Please provide your documentation. </t>
  </si>
  <si>
    <t xml:space="preserve">The solution should validate URLs in the applications to be sure they return a successful http code. </t>
  </si>
  <si>
    <t xml:space="preserve">The solution should supply the ability to use API's to gather analytics from multiple data sources to compile in one analytics dashboard. </t>
  </si>
  <si>
    <t>Required/ Optional</t>
  </si>
  <si>
    <t>Delivered code must either not accept untrusted serialized objects or must be hardened against serialized attacks.</t>
  </si>
  <si>
    <t>The solution must be accessible through the certified standard web browsers such as Safari, Mozilla Firefox, Google Chrome, Microsoft Edge, etc. Provide a list of all web browsers and associated versions that are usable.</t>
  </si>
  <si>
    <t>The solution must be a native application downloadable to the devices as a test application and a production application.</t>
  </si>
  <si>
    <t>The solution must allow for the creation of roles that will facilitate administrators to deliver the content of the application by targeting the specific user's roles as needed.</t>
  </si>
  <si>
    <t>The solution should include approval workflow to ensure the application complies with university image and guidelines.</t>
  </si>
  <si>
    <t>The vendor should allow collaboration with the customer to implement ideas and/or improvements to the entire application experience.</t>
  </si>
  <si>
    <t>The solution should include a testing tool to access ISO/IEC 40500:2012 [Web Content Accessibility Guidelines (WCAG) 2.1 AA] compliance of the final mobile application before released to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</si>
</sst>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2"/>
      <color theme="1"/>
      <name val="Calibri"/>
      <family val="2"/>
      <scheme val="minor"/>
    </font>
    <font>
      <b/>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horizontal="center" wrapText="1"/>
    </xf>
    <xf numFmtId="0" fontId="1" fillId="0" borderId="1" xfId="0" applyFont="1" applyBorder="1" applyAlignment="1">
      <alignment wrapText="1"/>
    </xf>
    <xf numFmtId="0" fontId="1" fillId="3" borderId="1" xfId="0" applyFont="1" applyFill="1" applyBorder="1" applyAlignment="1">
      <alignment wrapText="1"/>
    </xf>
    <xf numFmtId="0" fontId="1" fillId="0" borderId="1" xfId="0" applyFont="1" applyFill="1" applyBorder="1" applyAlignment="1">
      <alignment horizontal="left" wrapText="1"/>
    </xf>
    <xf numFmtId="0" fontId="1" fillId="0" borderId="1" xfId="0" applyFont="1" applyBorder="1" applyAlignment="1">
      <alignment horizontal="center" wrapText="1"/>
    </xf>
    <xf numFmtId="0" fontId="1" fillId="2" borderId="1" xfId="0" applyFont="1" applyFill="1" applyBorder="1" applyAlignment="1">
      <alignment wrapText="1"/>
    </xf>
    <xf numFmtId="0" fontId="1" fillId="3" borderId="1" xfId="0" applyFont="1" applyFill="1" applyBorder="1" applyAlignment="1">
      <alignment horizontal="center" wrapText="1"/>
    </xf>
    <xf numFmtId="0" fontId="0" fillId="0" borderId="0" xfId="0" applyAlignment="1">
      <alignment horizontal="center"/>
    </xf>
    <xf numFmtId="9" fontId="0" fillId="0" borderId="0" xfId="0" applyNumberFormat="1" applyAlignment="1">
      <alignment horizontal="center"/>
    </xf>
    <xf numFmtId="164" fontId="0" fillId="0" borderId="0" xfId="0" applyNumberFormat="1"/>
    <xf numFmtId="0" fontId="1" fillId="0" borderId="1" xfId="0" applyFont="1" applyFill="1" applyBorder="1" applyAlignment="1">
      <alignment wrapText="1"/>
    </xf>
    <xf numFmtId="0" fontId="2" fillId="0" borderId="1" xfId="0" applyFont="1" applyBorder="1" applyAlignment="1">
      <alignment wrapText="1"/>
    </xf>
    <xf numFmtId="0" fontId="1" fillId="2" borderId="1" xfId="0" applyNumberFormat="1" applyFont="1" applyFill="1" applyBorder="1" applyAlignment="1">
      <alignment horizontal="center" wrapText="1"/>
    </xf>
    <xf numFmtId="0" fontId="1" fillId="0" borderId="1" xfId="0" applyNumberFormat="1" applyFont="1" applyBorder="1" applyAlignment="1">
      <alignment horizontal="center" wrapText="1"/>
    </xf>
    <xf numFmtId="0" fontId="1" fillId="0" borderId="1" xfId="0" applyNumberFormat="1" applyFont="1" applyFill="1" applyBorder="1" applyAlignment="1">
      <alignment horizontal="center" wrapText="1"/>
    </xf>
    <xf numFmtId="0" fontId="1" fillId="0" borderId="2" xfId="0" applyFont="1" applyFill="1" applyBorder="1" applyAlignment="1">
      <alignment wrapText="1"/>
    </xf>
    <xf numFmtId="0" fontId="1" fillId="0" borderId="2" xfId="0" applyFont="1" applyBorder="1" applyAlignment="1">
      <alignment horizontal="center"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wrapText="1"/>
    </xf>
    <xf numFmtId="0" fontId="5" fillId="3" borderId="1" xfId="0" applyFont="1" applyFill="1" applyBorder="1" applyAlignment="1">
      <alignment horizontal="center" wrapText="1"/>
    </xf>
    <xf numFmtId="0" fontId="3" fillId="0" borderId="1" xfId="0" applyFont="1" applyBorder="1" applyAlignment="1">
      <alignment horizontal="left"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5" fillId="2" borderId="1" xfId="0" applyFont="1" applyFill="1" applyBorder="1" applyAlignment="1">
      <alignment horizontal="center" wrapText="1"/>
    </xf>
    <xf numFmtId="0" fontId="4" fillId="0" borderId="1" xfId="0" applyFont="1" applyFill="1" applyBorder="1" applyAlignment="1">
      <alignment horizontal="left" wrapText="1"/>
    </xf>
    <xf numFmtId="0" fontId="3" fillId="0" borderId="1" xfId="0" applyFont="1" applyFill="1" applyBorder="1" applyAlignment="1">
      <alignment horizontal="left"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Fill="1" applyBorder="1" applyAlignment="1">
      <alignment vertical="top" wrapText="1"/>
    </xf>
    <xf numFmtId="0" fontId="4" fillId="0" borderId="1" xfId="0" applyFont="1" applyBorder="1" applyAlignment="1">
      <alignment vertical="center" wrapText="1"/>
    </xf>
    <xf numFmtId="0" fontId="3" fillId="0" borderId="0" xfId="0" applyFont="1" applyAlignment="1">
      <alignment wrapText="1"/>
    </xf>
    <xf numFmtId="0" fontId="3" fillId="3" borderId="1" xfId="0" applyFont="1" applyFill="1" applyBorder="1" applyAlignment="1">
      <alignment horizontal="center" wrapText="1"/>
    </xf>
    <xf numFmtId="0" fontId="3" fillId="0" borderId="1"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1" fillId="0" borderId="2" xfId="0" applyFont="1" applyBorder="1" applyAlignment="1">
      <alignment wrapText="1"/>
    </xf>
    <xf numFmtId="0" fontId="3" fillId="0"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workbookViewId="0">
      <selection activeCell="C25" sqref="C25"/>
    </sheetView>
  </sheetViews>
  <sheetFormatPr defaultColWidth="8.85546875" defaultRowHeight="15" x14ac:dyDescent="0.25"/>
  <cols>
    <col min="1" max="1" width="23.42578125" customWidth="1"/>
    <col min="2" max="2" width="7.7109375" style="8" bestFit="1" customWidth="1"/>
    <col min="3" max="3" width="15.28515625" style="8" bestFit="1" customWidth="1"/>
    <col min="5" max="5" width="11.140625" bestFit="1" customWidth="1"/>
    <col min="7" max="7" width="11.140625" bestFit="1" customWidth="1"/>
    <col min="9" max="9" width="11.140625" bestFit="1" customWidth="1"/>
    <col min="11" max="11" width="12.7109375" bestFit="1" customWidth="1"/>
  </cols>
  <sheetData>
    <row r="1" spans="1:13" x14ac:dyDescent="0.25">
      <c r="A1" t="s">
        <v>0</v>
      </c>
    </row>
    <row r="2" spans="1:13" x14ac:dyDescent="0.25">
      <c r="M2">
        <f>MIN(E4,G4,I4,K4)</f>
        <v>0</v>
      </c>
    </row>
    <row r="3" spans="1:13" x14ac:dyDescent="0.25">
      <c r="C3" s="8" t="s">
        <v>1</v>
      </c>
      <c r="E3" t="s">
        <v>2</v>
      </c>
      <c r="G3" t="s">
        <v>3</v>
      </c>
      <c r="I3" t="s">
        <v>4</v>
      </c>
      <c r="K3" t="s">
        <v>5</v>
      </c>
    </row>
    <row r="4" spans="1:13" x14ac:dyDescent="0.25">
      <c r="E4" s="10"/>
      <c r="G4" s="10"/>
      <c r="I4" s="10"/>
      <c r="K4" s="10"/>
    </row>
    <row r="6" spans="1:13" x14ac:dyDescent="0.25">
      <c r="A6" t="s">
        <v>6</v>
      </c>
      <c r="B6" s="9">
        <v>0.35</v>
      </c>
      <c r="C6" s="8">
        <f>C20*B6</f>
        <v>250.92307692307691</v>
      </c>
      <c r="E6" t="e">
        <f>IF(((1-((E4-(M2))/(M2)))*$C$6)&lt;0,0,((1-((E4-(M2))/(M2)))*$C$6))</f>
        <v>#DIV/0!</v>
      </c>
      <c r="G6" t="e">
        <f>IF(((1-((G4-(M2))/(M2)))*$C$6)&lt;0,0,((1-((G4-(M2))/(M2)))*$C$6))</f>
        <v>#DIV/0!</v>
      </c>
      <c r="I6" t="e">
        <f>IF(((1-((I4-(M2))/(M2)))*$C$6)&lt;0,0,((1-((I4-(M2))/(M2)))*$C$6))</f>
        <v>#DIV/0!</v>
      </c>
      <c r="K6" t="e">
        <f>IF(((1-((K4-(M2))/(M2)))*$C$6)&lt;0,0,((1-((K4-(M2))/(M2)))*$C$6))</f>
        <v>#DIV/0!</v>
      </c>
    </row>
    <row r="8" spans="1:13" x14ac:dyDescent="0.25">
      <c r="A8" t="s">
        <v>7</v>
      </c>
      <c r="B8" s="9">
        <f>C8/$C$20</f>
        <v>0.42682403433476396</v>
      </c>
      <c r="C8" s="8">
        <f>Requirements!A96</f>
        <v>306</v>
      </c>
      <c r="E8">
        <v>0</v>
      </c>
      <c r="G8">
        <v>0</v>
      </c>
      <c r="I8">
        <v>0</v>
      </c>
      <c r="K8">
        <v>0</v>
      </c>
    </row>
    <row r="10" spans="1:13" x14ac:dyDescent="0.25">
      <c r="A10" t="s">
        <v>8</v>
      </c>
      <c r="B10" s="9">
        <f>C10/$C$20</f>
        <v>3.4871244635193137E-2</v>
      </c>
      <c r="C10" s="8">
        <v>25</v>
      </c>
      <c r="E10">
        <v>0</v>
      </c>
      <c r="G10">
        <v>0</v>
      </c>
      <c r="I10">
        <v>0</v>
      </c>
      <c r="K10">
        <v>0</v>
      </c>
    </row>
    <row r="11" spans="1:13" x14ac:dyDescent="0.25">
      <c r="B11" s="9"/>
    </row>
    <row r="12" spans="1:13" x14ac:dyDescent="0.25">
      <c r="A12" t="s">
        <v>9</v>
      </c>
      <c r="B12" s="9">
        <f>C12/$C$20</f>
        <v>0.13948497854077255</v>
      </c>
      <c r="C12" s="8">
        <v>100</v>
      </c>
      <c r="E12">
        <v>0</v>
      </c>
      <c r="G12">
        <v>0</v>
      </c>
      <c r="I12">
        <v>0</v>
      </c>
      <c r="K12">
        <v>0</v>
      </c>
    </row>
    <row r="13" spans="1:13" x14ac:dyDescent="0.25">
      <c r="B13" s="9"/>
    </row>
    <row r="14" spans="1:13" x14ac:dyDescent="0.25">
      <c r="A14" t="s">
        <v>96</v>
      </c>
      <c r="B14" s="9">
        <f t="shared" ref="B14" si="0">C14/$C$20</f>
        <v>3.4871244635193137E-2</v>
      </c>
      <c r="C14" s="8">
        <v>25</v>
      </c>
    </row>
    <row r="15" spans="1:13" x14ac:dyDescent="0.25">
      <c r="B15" s="9"/>
    </row>
    <row r="16" spans="1:13" x14ac:dyDescent="0.25">
      <c r="A16" t="s">
        <v>97</v>
      </c>
      <c r="B16" s="9">
        <v>0.01</v>
      </c>
      <c r="C16" s="8">
        <v>10</v>
      </c>
    </row>
    <row r="17" spans="1:11" x14ac:dyDescent="0.25">
      <c r="B17" s="9"/>
    </row>
    <row r="18" spans="1:11" x14ac:dyDescent="0.25">
      <c r="B18" s="9"/>
    </row>
    <row r="20" spans="1:11" x14ac:dyDescent="0.25">
      <c r="A20" t="s">
        <v>10</v>
      </c>
      <c r="B20" s="9">
        <f>SUM(B6:B19)</f>
        <v>0.99605150214592264</v>
      </c>
      <c r="C20" s="8">
        <f>SUM(C8:C19)/(1-B6)</f>
        <v>716.92307692307691</v>
      </c>
      <c r="E20" t="e">
        <f>SUM(E6:E19)</f>
        <v>#DIV/0!</v>
      </c>
      <c r="G20" t="e">
        <f>SUM(G6:G19)</f>
        <v>#DIV/0!</v>
      </c>
      <c r="I20" t="e">
        <f>SUM(I6:I19)</f>
        <v>#DIV/0!</v>
      </c>
      <c r="K20" t="e">
        <f>SUM(K6:K19)</f>
        <v>#DIV/0!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6"/>
  <sheetViews>
    <sheetView tabSelected="1" zoomScale="70" zoomScaleNormal="70" workbookViewId="0">
      <pane ySplit="1" topLeftCell="A10" activePane="bottomLeft" state="frozen"/>
      <selection pane="bottomLeft" activeCell="C83" sqref="C83"/>
    </sheetView>
  </sheetViews>
  <sheetFormatPr defaultColWidth="9.140625" defaultRowHeight="15" x14ac:dyDescent="0.25"/>
  <cols>
    <col min="1" max="1" width="8.42578125" style="2" bestFit="1" customWidth="1"/>
    <col min="2" max="2" width="14.140625" style="2" bestFit="1" customWidth="1"/>
    <col min="3" max="3" width="78" style="2" customWidth="1"/>
    <col min="4" max="4" width="10.85546875" style="5" customWidth="1"/>
    <col min="5" max="5" width="9.140625" style="2"/>
    <col min="6" max="6" width="61.42578125" style="2" bestFit="1" customWidth="1"/>
    <col min="7" max="16384" width="9.140625" style="2"/>
  </cols>
  <sheetData>
    <row r="1" spans="1:6" ht="30" x14ac:dyDescent="0.25">
      <c r="A1" s="2" t="s">
        <v>11</v>
      </c>
      <c r="B1" s="1" t="s">
        <v>12</v>
      </c>
      <c r="C1" s="1" t="s">
        <v>13</v>
      </c>
      <c r="D1" s="1" t="s">
        <v>106</v>
      </c>
      <c r="E1" s="1" t="s">
        <v>14</v>
      </c>
      <c r="F1" s="12" t="s">
        <v>15</v>
      </c>
    </row>
    <row r="2" spans="1:6" ht="18" customHeight="1" x14ac:dyDescent="0.25">
      <c r="B2" s="42" t="s">
        <v>16</v>
      </c>
      <c r="C2" s="43"/>
      <c r="D2" s="44"/>
      <c r="E2" s="6"/>
      <c r="F2" s="6"/>
    </row>
    <row r="3" spans="1:6" ht="15.75" x14ac:dyDescent="0.25">
      <c r="B3" s="13"/>
      <c r="C3" s="25" t="s">
        <v>19</v>
      </c>
      <c r="D3" s="7"/>
      <c r="E3" s="3"/>
      <c r="F3" s="3"/>
    </row>
    <row r="4" spans="1:6" ht="31.5" x14ac:dyDescent="0.25">
      <c r="A4" s="2">
        <f t="shared" ref="A4:A9" si="0">(IF(D4="R",2,(IF(D4="O",1,0))))*2</f>
        <v>4</v>
      </c>
      <c r="B4" s="14">
        <v>1</v>
      </c>
      <c r="C4" s="22" t="s">
        <v>88</v>
      </c>
      <c r="D4" s="19" t="s">
        <v>17</v>
      </c>
    </row>
    <row r="5" spans="1:6" ht="63" x14ac:dyDescent="0.25">
      <c r="A5" s="2">
        <f t="shared" si="0"/>
        <v>4</v>
      </c>
      <c r="B5" s="14">
        <f>B4+1</f>
        <v>2</v>
      </c>
      <c r="C5" s="22" t="s">
        <v>20</v>
      </c>
      <c r="D5" s="19" t="s">
        <v>17</v>
      </c>
    </row>
    <row r="6" spans="1:6" ht="31.5" x14ac:dyDescent="0.25">
      <c r="A6" s="2">
        <f t="shared" si="0"/>
        <v>4</v>
      </c>
      <c r="B6" s="14">
        <f t="shared" ref="B6:B7" si="1">B5+1</f>
        <v>3</v>
      </c>
      <c r="C6" s="31" t="s">
        <v>21</v>
      </c>
      <c r="D6" s="19" t="s">
        <v>17</v>
      </c>
    </row>
    <row r="7" spans="1:6" ht="63" x14ac:dyDescent="0.25">
      <c r="A7" s="2">
        <f t="shared" si="0"/>
        <v>2</v>
      </c>
      <c r="B7" s="14">
        <f t="shared" si="1"/>
        <v>4</v>
      </c>
      <c r="C7" s="31" t="s">
        <v>99</v>
      </c>
      <c r="D7" s="19" t="s">
        <v>18</v>
      </c>
    </row>
    <row r="8" spans="1:6" ht="31.5" x14ac:dyDescent="0.25">
      <c r="A8" s="2">
        <f t="shared" si="0"/>
        <v>4</v>
      </c>
      <c r="B8" s="14">
        <f t="shared" ref="B8:B9" si="2">B7+1</f>
        <v>5</v>
      </c>
      <c r="C8" s="31" t="s">
        <v>22</v>
      </c>
      <c r="D8" s="19" t="s">
        <v>17</v>
      </c>
    </row>
    <row r="9" spans="1:6" ht="31.5" x14ac:dyDescent="0.25">
      <c r="A9" s="2">
        <f t="shared" si="0"/>
        <v>4</v>
      </c>
      <c r="B9" s="14">
        <f t="shared" si="2"/>
        <v>6</v>
      </c>
      <c r="C9" s="32" t="s">
        <v>23</v>
      </c>
      <c r="D9" s="19" t="s">
        <v>17</v>
      </c>
    </row>
    <row r="10" spans="1:6" ht="15.75" x14ac:dyDescent="0.25">
      <c r="B10" s="13"/>
      <c r="C10" s="23" t="s">
        <v>24</v>
      </c>
      <c r="D10" s="36"/>
      <c r="E10" s="3"/>
      <c r="F10" s="3"/>
    </row>
    <row r="11" spans="1:6" ht="68.25" customHeight="1" x14ac:dyDescent="0.25">
      <c r="A11" s="2">
        <f t="shared" ref="A11:A38" si="3">(IF(D11="R",2,(IF(D11="O",1,0))))*2</f>
        <v>4</v>
      </c>
      <c r="B11" s="14">
        <f>B9+1</f>
        <v>7</v>
      </c>
      <c r="C11" s="24" t="s">
        <v>25</v>
      </c>
      <c r="D11" s="19" t="s">
        <v>17</v>
      </c>
    </row>
    <row r="12" spans="1:6" s="11" customFormat="1" ht="47.25" x14ac:dyDescent="0.25">
      <c r="A12" s="2">
        <f t="shared" si="3"/>
        <v>4</v>
      </c>
      <c r="B12" s="14">
        <f>B11+1</f>
        <v>8</v>
      </c>
      <c r="C12" s="29" t="s">
        <v>26</v>
      </c>
      <c r="D12" s="37" t="s">
        <v>17</v>
      </c>
    </row>
    <row r="13" spans="1:6" s="11" customFormat="1" ht="31.5" x14ac:dyDescent="0.25">
      <c r="A13" s="2">
        <f t="shared" si="3"/>
        <v>4</v>
      </c>
      <c r="B13" s="14">
        <f t="shared" ref="B13:B16" si="4">B12+1</f>
        <v>9</v>
      </c>
      <c r="C13" s="29" t="s">
        <v>27</v>
      </c>
      <c r="D13" s="37" t="s">
        <v>17</v>
      </c>
    </row>
    <row r="14" spans="1:6" s="11" customFormat="1" ht="15.75" x14ac:dyDescent="0.25">
      <c r="A14" s="2">
        <f t="shared" si="3"/>
        <v>4</v>
      </c>
      <c r="B14" s="14">
        <f t="shared" si="4"/>
        <v>10</v>
      </c>
      <c r="C14" s="29" t="s">
        <v>28</v>
      </c>
      <c r="D14" s="37" t="s">
        <v>17</v>
      </c>
    </row>
    <row r="15" spans="1:6" s="11" customFormat="1" ht="31.5" x14ac:dyDescent="0.25">
      <c r="A15" s="2">
        <f t="shared" si="3"/>
        <v>4</v>
      </c>
      <c r="B15" s="14">
        <f t="shared" si="4"/>
        <v>11</v>
      </c>
      <c r="C15" s="29" t="s">
        <v>29</v>
      </c>
      <c r="D15" s="37" t="s">
        <v>17</v>
      </c>
    </row>
    <row r="16" spans="1:6" ht="31.5" x14ac:dyDescent="0.25">
      <c r="A16" s="2">
        <f t="shared" si="3"/>
        <v>4</v>
      </c>
      <c r="B16" s="14">
        <f t="shared" si="4"/>
        <v>12</v>
      </c>
      <c r="C16" s="24" t="s">
        <v>30</v>
      </c>
      <c r="D16" s="19" t="s">
        <v>17</v>
      </c>
    </row>
    <row r="17" spans="1:6" ht="15.75" x14ac:dyDescent="0.25">
      <c r="B17" s="13"/>
      <c r="C17" s="25" t="s">
        <v>31</v>
      </c>
      <c r="D17" s="36"/>
      <c r="E17" s="3"/>
      <c r="F17" s="3"/>
    </row>
    <row r="18" spans="1:6" s="11" customFormat="1" ht="31.5" x14ac:dyDescent="0.25">
      <c r="A18" s="2">
        <f t="shared" si="3"/>
        <v>4</v>
      </c>
      <c r="B18" s="15">
        <f>+B16+1</f>
        <v>13</v>
      </c>
      <c r="C18" s="26" t="s">
        <v>32</v>
      </c>
      <c r="D18" s="37" t="s">
        <v>17</v>
      </c>
    </row>
    <row r="19" spans="1:6" s="11" customFormat="1" ht="15.75" x14ac:dyDescent="0.25">
      <c r="A19" s="2">
        <f t="shared" si="3"/>
        <v>4</v>
      </c>
      <c r="B19" s="15">
        <f>+B18+1</f>
        <v>14</v>
      </c>
      <c r="C19" s="26" t="s">
        <v>33</v>
      </c>
      <c r="D19" s="37" t="s">
        <v>17</v>
      </c>
    </row>
    <row r="20" spans="1:6" s="11" customFormat="1" ht="15.75" x14ac:dyDescent="0.25">
      <c r="A20" s="2">
        <f t="shared" si="3"/>
        <v>4</v>
      </c>
      <c r="B20" s="15">
        <f t="shared" ref="B20:B38" si="5">+B19+1</f>
        <v>15</v>
      </c>
      <c r="C20" s="26" t="s">
        <v>34</v>
      </c>
      <c r="D20" s="37" t="s">
        <v>17</v>
      </c>
    </row>
    <row r="21" spans="1:6" s="11" customFormat="1" ht="31.5" x14ac:dyDescent="0.25">
      <c r="A21" s="2">
        <f t="shared" si="3"/>
        <v>4</v>
      </c>
      <c r="B21" s="15">
        <f t="shared" si="5"/>
        <v>16</v>
      </c>
      <c r="C21" s="26" t="s">
        <v>100</v>
      </c>
      <c r="D21" s="37" t="s">
        <v>17</v>
      </c>
    </row>
    <row r="22" spans="1:6" s="11" customFormat="1" ht="31.5" x14ac:dyDescent="0.25">
      <c r="A22" s="2">
        <f t="shared" si="3"/>
        <v>4</v>
      </c>
      <c r="B22" s="15">
        <f t="shared" si="5"/>
        <v>17</v>
      </c>
      <c r="C22" s="26" t="s">
        <v>107</v>
      </c>
      <c r="D22" s="37" t="s">
        <v>17</v>
      </c>
    </row>
    <row r="23" spans="1:6" s="11" customFormat="1" ht="31.5" x14ac:dyDescent="0.25">
      <c r="A23" s="2">
        <f t="shared" si="3"/>
        <v>4</v>
      </c>
      <c r="B23" s="15">
        <f t="shared" si="5"/>
        <v>18</v>
      </c>
      <c r="C23" s="26" t="s">
        <v>35</v>
      </c>
      <c r="D23" s="37" t="s">
        <v>17</v>
      </c>
    </row>
    <row r="24" spans="1:6" s="11" customFormat="1" ht="15.75" x14ac:dyDescent="0.25">
      <c r="A24" s="2">
        <f t="shared" si="3"/>
        <v>4</v>
      </c>
      <c r="B24" s="15">
        <f t="shared" si="5"/>
        <v>19</v>
      </c>
      <c r="C24" s="26" t="s">
        <v>36</v>
      </c>
      <c r="D24" s="37" t="s">
        <v>17</v>
      </c>
    </row>
    <row r="25" spans="1:6" s="11" customFormat="1" ht="15.75" x14ac:dyDescent="0.25">
      <c r="A25" s="2">
        <f t="shared" si="3"/>
        <v>4</v>
      </c>
      <c r="B25" s="15">
        <f t="shared" si="5"/>
        <v>20</v>
      </c>
      <c r="C25" s="26" t="s">
        <v>37</v>
      </c>
      <c r="D25" s="37" t="s">
        <v>17</v>
      </c>
    </row>
    <row r="26" spans="1:6" s="11" customFormat="1" ht="15.75" x14ac:dyDescent="0.25">
      <c r="A26" s="2">
        <f t="shared" si="3"/>
        <v>4</v>
      </c>
      <c r="B26" s="15">
        <f t="shared" si="5"/>
        <v>21</v>
      </c>
      <c r="C26" s="26" t="s">
        <v>38</v>
      </c>
      <c r="D26" s="37" t="s">
        <v>17</v>
      </c>
    </row>
    <row r="27" spans="1:6" s="11" customFormat="1" ht="15.75" x14ac:dyDescent="0.25">
      <c r="A27" s="2">
        <f t="shared" si="3"/>
        <v>4</v>
      </c>
      <c r="B27" s="15">
        <f t="shared" si="5"/>
        <v>22</v>
      </c>
      <c r="C27" s="26" t="s">
        <v>39</v>
      </c>
      <c r="D27" s="37" t="s">
        <v>17</v>
      </c>
    </row>
    <row r="28" spans="1:6" s="11" customFormat="1" ht="47.25" x14ac:dyDescent="0.25">
      <c r="A28" s="2">
        <f t="shared" si="3"/>
        <v>4</v>
      </c>
      <c r="B28" s="15">
        <f t="shared" si="5"/>
        <v>23</v>
      </c>
      <c r="C28" s="26" t="s">
        <v>40</v>
      </c>
      <c r="D28" s="37" t="s">
        <v>17</v>
      </c>
    </row>
    <row r="29" spans="1:6" s="11" customFormat="1" ht="31.5" x14ac:dyDescent="0.25">
      <c r="A29" s="2">
        <f t="shared" si="3"/>
        <v>4</v>
      </c>
      <c r="B29" s="15">
        <f t="shared" si="5"/>
        <v>24</v>
      </c>
      <c r="C29" s="26" t="s">
        <v>41</v>
      </c>
      <c r="D29" s="37" t="s">
        <v>17</v>
      </c>
    </row>
    <row r="30" spans="1:6" s="11" customFormat="1" ht="31.5" x14ac:dyDescent="0.25">
      <c r="A30" s="2">
        <f t="shared" si="3"/>
        <v>4</v>
      </c>
      <c r="B30" s="15">
        <f t="shared" si="5"/>
        <v>25</v>
      </c>
      <c r="C30" s="26" t="s">
        <v>42</v>
      </c>
      <c r="D30" s="37" t="s">
        <v>17</v>
      </c>
    </row>
    <row r="31" spans="1:6" s="11" customFormat="1" ht="33" customHeight="1" x14ac:dyDescent="0.25">
      <c r="A31" s="2">
        <f t="shared" si="3"/>
        <v>4</v>
      </c>
      <c r="B31" s="15">
        <f t="shared" si="5"/>
        <v>26</v>
      </c>
      <c r="C31" s="27" t="s">
        <v>43</v>
      </c>
      <c r="D31" s="37" t="s">
        <v>17</v>
      </c>
    </row>
    <row r="32" spans="1:6" s="18" customFormat="1" ht="31.5" x14ac:dyDescent="0.25">
      <c r="A32" s="18">
        <f t="shared" si="3"/>
        <v>4</v>
      </c>
      <c r="B32" s="15">
        <f t="shared" si="5"/>
        <v>27</v>
      </c>
      <c r="C32" s="20" t="s">
        <v>81</v>
      </c>
      <c r="D32" s="19" t="s">
        <v>17</v>
      </c>
    </row>
    <row r="33" spans="1:6" s="18" customFormat="1" ht="47.25" x14ac:dyDescent="0.25">
      <c r="A33" s="18">
        <f t="shared" si="3"/>
        <v>4</v>
      </c>
      <c r="B33" s="15">
        <f t="shared" si="5"/>
        <v>28</v>
      </c>
      <c r="C33" s="21" t="s">
        <v>82</v>
      </c>
      <c r="D33" s="19" t="s">
        <v>17</v>
      </c>
    </row>
    <row r="34" spans="1:6" s="18" customFormat="1" ht="31.5" x14ac:dyDescent="0.25">
      <c r="A34" s="18">
        <f t="shared" si="3"/>
        <v>2</v>
      </c>
      <c r="B34" s="15">
        <f t="shared" si="5"/>
        <v>29</v>
      </c>
      <c r="C34" s="20" t="s">
        <v>83</v>
      </c>
      <c r="D34" s="19" t="s">
        <v>18</v>
      </c>
    </row>
    <row r="35" spans="1:6" s="18" customFormat="1" ht="15.75" x14ac:dyDescent="0.25">
      <c r="A35" s="18">
        <f t="shared" si="3"/>
        <v>4</v>
      </c>
      <c r="B35" s="15">
        <f t="shared" si="5"/>
        <v>30</v>
      </c>
      <c r="C35" s="20" t="s">
        <v>84</v>
      </c>
      <c r="D35" s="19" t="s">
        <v>17</v>
      </c>
    </row>
    <row r="36" spans="1:6" s="18" customFormat="1" ht="31.5" x14ac:dyDescent="0.25">
      <c r="A36" s="18">
        <f t="shared" si="3"/>
        <v>4</v>
      </c>
      <c r="B36" s="15">
        <f t="shared" si="5"/>
        <v>31</v>
      </c>
      <c r="C36" s="20" t="s">
        <v>85</v>
      </c>
      <c r="D36" s="19" t="s">
        <v>17</v>
      </c>
    </row>
    <row r="37" spans="1:6" s="18" customFormat="1" ht="47.25" x14ac:dyDescent="0.25">
      <c r="A37" s="18">
        <f t="shared" si="3"/>
        <v>4</v>
      </c>
      <c r="B37" s="15">
        <f t="shared" si="5"/>
        <v>32</v>
      </c>
      <c r="C37" s="20" t="s">
        <v>86</v>
      </c>
      <c r="D37" s="19" t="s">
        <v>17</v>
      </c>
    </row>
    <row r="38" spans="1:6" s="18" customFormat="1" ht="31.5" x14ac:dyDescent="0.25">
      <c r="A38" s="18">
        <f t="shared" si="3"/>
        <v>4</v>
      </c>
      <c r="B38" s="15">
        <f t="shared" si="5"/>
        <v>33</v>
      </c>
      <c r="C38" s="26" t="s">
        <v>87</v>
      </c>
      <c r="D38" s="19" t="s">
        <v>17</v>
      </c>
    </row>
    <row r="39" spans="1:6" ht="15.75" x14ac:dyDescent="0.25">
      <c r="B39" s="13"/>
      <c r="C39" s="28" t="s">
        <v>44</v>
      </c>
      <c r="D39" s="38"/>
      <c r="E39" s="6"/>
      <c r="F39" s="6"/>
    </row>
    <row r="40" spans="1:6" ht="48" customHeight="1" x14ac:dyDescent="0.25">
      <c r="A40" s="2">
        <f t="shared" ref="A40:A44" si="6">(IF(D40="R",2,(IF(D40="O",1,0))))*2</f>
        <v>4</v>
      </c>
      <c r="B40" s="14">
        <f>B38+1</f>
        <v>34</v>
      </c>
      <c r="C40" s="24" t="s">
        <v>45</v>
      </c>
      <c r="D40" s="19" t="s">
        <v>17</v>
      </c>
    </row>
    <row r="41" spans="1:6" ht="78.75" customHeight="1" x14ac:dyDescent="0.25">
      <c r="A41" s="2">
        <f t="shared" si="6"/>
        <v>4</v>
      </c>
      <c r="B41" s="14">
        <f>B40+1</f>
        <v>35</v>
      </c>
      <c r="C41" s="24" t="s">
        <v>46</v>
      </c>
      <c r="D41" s="19" t="s">
        <v>17</v>
      </c>
    </row>
    <row r="42" spans="1:6" ht="49.5" customHeight="1" x14ac:dyDescent="0.25">
      <c r="A42" s="2">
        <f t="shared" si="6"/>
        <v>4</v>
      </c>
      <c r="B42" s="14">
        <f t="shared" ref="B42:B50" si="7">B41+1</f>
        <v>36</v>
      </c>
      <c r="C42" s="24" t="s">
        <v>47</v>
      </c>
      <c r="D42" s="19" t="s">
        <v>17</v>
      </c>
    </row>
    <row r="43" spans="1:6" ht="31.5" x14ac:dyDescent="0.25">
      <c r="A43" s="2">
        <f t="shared" si="6"/>
        <v>4</v>
      </c>
      <c r="B43" s="14">
        <f t="shared" si="7"/>
        <v>37</v>
      </c>
      <c r="C43" s="24" t="s">
        <v>48</v>
      </c>
      <c r="D43" s="19" t="s">
        <v>17</v>
      </c>
    </row>
    <row r="44" spans="1:6" ht="110.25" x14ac:dyDescent="0.25">
      <c r="A44" s="2">
        <f t="shared" si="6"/>
        <v>4</v>
      </c>
      <c r="B44" s="14">
        <f t="shared" si="7"/>
        <v>38</v>
      </c>
      <c r="C44" s="24" t="s">
        <v>89</v>
      </c>
      <c r="D44" s="19" t="s">
        <v>17</v>
      </c>
    </row>
    <row r="45" spans="1:6" ht="47.25" x14ac:dyDescent="0.25">
      <c r="A45" s="2">
        <f>(IF(D45="R",2,(IF(D45="O",1,0))))*2</f>
        <v>4</v>
      </c>
      <c r="B45" s="14">
        <f t="shared" si="7"/>
        <v>39</v>
      </c>
      <c r="C45" s="24" t="s">
        <v>49</v>
      </c>
      <c r="D45" s="19" t="s">
        <v>17</v>
      </c>
    </row>
    <row r="46" spans="1:6" s="18" customFormat="1" ht="31.5" x14ac:dyDescent="0.25">
      <c r="A46" s="18">
        <f t="shared" ref="A46:A50" si="8">(IF(D46="R",2,(IF(D46="O",1,0))))*2</f>
        <v>4</v>
      </c>
      <c r="B46" s="14">
        <f t="shared" si="7"/>
        <v>40</v>
      </c>
      <c r="C46" s="24" t="s">
        <v>90</v>
      </c>
      <c r="D46" s="19" t="s">
        <v>17</v>
      </c>
    </row>
    <row r="47" spans="1:6" s="18" customFormat="1" ht="31.5" x14ac:dyDescent="0.25">
      <c r="A47" s="18">
        <f t="shared" si="8"/>
        <v>4</v>
      </c>
      <c r="B47" s="14">
        <f t="shared" si="7"/>
        <v>41</v>
      </c>
      <c r="C47" s="18" t="s">
        <v>101</v>
      </c>
      <c r="D47" s="19" t="s">
        <v>17</v>
      </c>
    </row>
    <row r="48" spans="1:6" s="18" customFormat="1" ht="47.25" x14ac:dyDescent="0.25">
      <c r="A48" s="18">
        <f t="shared" si="8"/>
        <v>4</v>
      </c>
      <c r="B48" s="14">
        <f t="shared" si="7"/>
        <v>42</v>
      </c>
      <c r="C48" s="18" t="s">
        <v>91</v>
      </c>
      <c r="D48" s="19" t="s">
        <v>17</v>
      </c>
    </row>
    <row r="49" spans="1:6" s="18" customFormat="1" ht="31.5" x14ac:dyDescent="0.25">
      <c r="A49" s="18">
        <f t="shared" si="8"/>
        <v>2</v>
      </c>
      <c r="B49" s="14">
        <f t="shared" si="7"/>
        <v>43</v>
      </c>
      <c r="C49" s="24" t="s">
        <v>92</v>
      </c>
      <c r="D49" s="19" t="s">
        <v>18</v>
      </c>
    </row>
    <row r="50" spans="1:6" s="18" customFormat="1" ht="31.5" x14ac:dyDescent="0.25">
      <c r="A50" s="18">
        <f t="shared" si="8"/>
        <v>4</v>
      </c>
      <c r="B50" s="14">
        <f t="shared" si="7"/>
        <v>44</v>
      </c>
      <c r="C50" s="35" t="s">
        <v>93</v>
      </c>
      <c r="D50" s="19" t="s">
        <v>17</v>
      </c>
    </row>
    <row r="51" spans="1:6" ht="15.75" x14ac:dyDescent="0.25">
      <c r="B51" s="14"/>
      <c r="C51" s="28" t="s">
        <v>50</v>
      </c>
      <c r="D51" s="38"/>
      <c r="E51" s="6"/>
      <c r="F51" s="6"/>
    </row>
    <row r="52" spans="1:6" ht="47.25" x14ac:dyDescent="0.25">
      <c r="A52" s="2">
        <f>(IF(D52="R",2,(IF(D52="O",1,0))))*2</f>
        <v>4</v>
      </c>
      <c r="B52" s="14">
        <f>+B50+1</f>
        <v>45</v>
      </c>
      <c r="C52" s="24" t="s">
        <v>51</v>
      </c>
      <c r="D52" s="19" t="s">
        <v>17</v>
      </c>
    </row>
    <row r="53" spans="1:6" ht="15.75" x14ac:dyDescent="0.25">
      <c r="B53" s="14"/>
      <c r="C53" s="28" t="s">
        <v>52</v>
      </c>
      <c r="D53" s="38"/>
      <c r="E53" s="6"/>
      <c r="F53" s="6"/>
    </row>
    <row r="54" spans="1:6" s="4" customFormat="1" ht="47.25" x14ac:dyDescent="0.25">
      <c r="A54" s="2">
        <f t="shared" ref="A54:A61" si="9">(IF(D54="R",2,(IF(D54="O",1,0))))*2</f>
        <v>4</v>
      </c>
      <c r="B54" s="14">
        <f t="shared" ref="B54" si="10">B52+1</f>
        <v>46</v>
      </c>
      <c r="C54" s="29" t="s">
        <v>102</v>
      </c>
      <c r="D54" s="19" t="s">
        <v>17</v>
      </c>
    </row>
    <row r="55" spans="1:6" ht="47.25" x14ac:dyDescent="0.25">
      <c r="A55" s="2">
        <f t="shared" si="9"/>
        <v>4</v>
      </c>
      <c r="B55" s="14">
        <f>B54+1</f>
        <v>47</v>
      </c>
      <c r="C55" s="24" t="s">
        <v>53</v>
      </c>
      <c r="D55" s="19" t="s">
        <v>17</v>
      </c>
    </row>
    <row r="56" spans="1:6" ht="66.95" customHeight="1" x14ac:dyDescent="0.25">
      <c r="A56" s="2">
        <f t="shared" si="9"/>
        <v>4</v>
      </c>
      <c r="B56" s="14">
        <f t="shared" ref="B56:B83" si="11">B55+1</f>
        <v>48</v>
      </c>
      <c r="C56" s="24" t="s">
        <v>103</v>
      </c>
      <c r="D56" s="19" t="s">
        <v>17</v>
      </c>
    </row>
    <row r="57" spans="1:6" ht="62.25" customHeight="1" x14ac:dyDescent="0.25">
      <c r="A57" s="2">
        <f t="shared" si="9"/>
        <v>4</v>
      </c>
      <c r="B57" s="14">
        <f t="shared" si="11"/>
        <v>49</v>
      </c>
      <c r="C57" s="30" t="s">
        <v>108</v>
      </c>
      <c r="D57" s="19" t="s">
        <v>17</v>
      </c>
    </row>
    <row r="58" spans="1:6" ht="47.25" x14ac:dyDescent="0.25">
      <c r="A58" s="2">
        <f t="shared" si="9"/>
        <v>4</v>
      </c>
      <c r="B58" s="14">
        <f t="shared" si="11"/>
        <v>50</v>
      </c>
      <c r="C58" s="30" t="s">
        <v>54</v>
      </c>
      <c r="D58" s="19" t="s">
        <v>17</v>
      </c>
    </row>
    <row r="59" spans="1:6" ht="31.5" x14ac:dyDescent="0.25">
      <c r="A59" s="2">
        <f t="shared" si="9"/>
        <v>4</v>
      </c>
      <c r="B59" s="14">
        <f t="shared" si="11"/>
        <v>51</v>
      </c>
      <c r="C59" s="24" t="s">
        <v>55</v>
      </c>
      <c r="D59" s="19" t="s">
        <v>17</v>
      </c>
    </row>
    <row r="60" spans="1:6" ht="31.5" x14ac:dyDescent="0.25">
      <c r="A60" s="2">
        <f t="shared" si="9"/>
        <v>4</v>
      </c>
      <c r="B60" s="14">
        <f t="shared" si="11"/>
        <v>52</v>
      </c>
      <c r="C60" s="24" t="s">
        <v>56</v>
      </c>
      <c r="D60" s="19" t="s">
        <v>17</v>
      </c>
    </row>
    <row r="61" spans="1:6" ht="31.5" x14ac:dyDescent="0.25">
      <c r="A61" s="2">
        <f t="shared" si="9"/>
        <v>4</v>
      </c>
      <c r="B61" s="14">
        <f t="shared" si="11"/>
        <v>53</v>
      </c>
      <c r="C61" s="24" t="s">
        <v>57</v>
      </c>
      <c r="D61" s="19" t="s">
        <v>17</v>
      </c>
    </row>
    <row r="62" spans="1:6" s="11" customFormat="1" ht="31.5" x14ac:dyDescent="0.25">
      <c r="A62" s="2">
        <f t="shared" ref="A62:A64" si="12">(IF(D62="R",2,(IF(D62="O",1,0))))*2</f>
        <v>4</v>
      </c>
      <c r="B62" s="14">
        <f t="shared" si="11"/>
        <v>54</v>
      </c>
      <c r="C62" s="29" t="s">
        <v>58</v>
      </c>
      <c r="D62" s="37" t="s">
        <v>17</v>
      </c>
    </row>
    <row r="63" spans="1:6" s="11" customFormat="1" ht="31.5" customHeight="1" x14ac:dyDescent="0.25">
      <c r="A63" s="2">
        <f t="shared" si="12"/>
        <v>4</v>
      </c>
      <c r="B63" s="14">
        <f t="shared" si="11"/>
        <v>55</v>
      </c>
      <c r="C63" s="33" t="s">
        <v>109</v>
      </c>
      <c r="D63" s="37" t="s">
        <v>17</v>
      </c>
    </row>
    <row r="64" spans="1:6" s="11" customFormat="1" ht="31.5" x14ac:dyDescent="0.25">
      <c r="A64" s="2">
        <f t="shared" si="12"/>
        <v>4</v>
      </c>
      <c r="B64" s="14">
        <f t="shared" si="11"/>
        <v>56</v>
      </c>
      <c r="C64" s="29" t="s">
        <v>59</v>
      </c>
      <c r="D64" s="37" t="s">
        <v>17</v>
      </c>
    </row>
    <row r="65" spans="1:4" s="11" customFormat="1" ht="63" x14ac:dyDescent="0.25">
      <c r="A65" s="2">
        <f t="shared" ref="A65:A78" si="13">(IF(D65="R",2,(IF(D65="O",1,0))))*2</f>
        <v>4</v>
      </c>
      <c r="B65" s="14">
        <f t="shared" si="11"/>
        <v>57</v>
      </c>
      <c r="C65" s="32" t="s">
        <v>60</v>
      </c>
      <c r="D65" s="37" t="s">
        <v>17</v>
      </c>
    </row>
    <row r="66" spans="1:4" s="16" customFormat="1" ht="31.5" x14ac:dyDescent="0.25">
      <c r="A66" s="2">
        <f t="shared" si="13"/>
        <v>4</v>
      </c>
      <c r="B66" s="14">
        <f t="shared" si="11"/>
        <v>58</v>
      </c>
      <c r="C66" s="34" t="s">
        <v>61</v>
      </c>
      <c r="D66" s="37" t="s">
        <v>17</v>
      </c>
    </row>
    <row r="67" spans="1:4" s="11" customFormat="1" ht="47.25" x14ac:dyDescent="0.25">
      <c r="A67" s="2">
        <f t="shared" si="13"/>
        <v>4</v>
      </c>
      <c r="B67" s="14">
        <f t="shared" si="11"/>
        <v>59</v>
      </c>
      <c r="C67" s="34" t="s">
        <v>94</v>
      </c>
      <c r="D67" s="37" t="s">
        <v>17</v>
      </c>
    </row>
    <row r="68" spans="1:4" s="11" customFormat="1" ht="31.5" x14ac:dyDescent="0.25">
      <c r="A68" s="2">
        <f t="shared" si="13"/>
        <v>4</v>
      </c>
      <c r="B68" s="14">
        <f t="shared" si="11"/>
        <v>60</v>
      </c>
      <c r="C68" s="34" t="s">
        <v>62</v>
      </c>
      <c r="D68" s="37" t="s">
        <v>17</v>
      </c>
    </row>
    <row r="69" spans="1:4" s="11" customFormat="1" ht="47.25" x14ac:dyDescent="0.25">
      <c r="A69" s="2">
        <f t="shared" si="13"/>
        <v>4</v>
      </c>
      <c r="B69" s="14">
        <f t="shared" si="11"/>
        <v>61</v>
      </c>
      <c r="C69" s="34" t="s">
        <v>110</v>
      </c>
      <c r="D69" s="37" t="s">
        <v>17</v>
      </c>
    </row>
    <row r="70" spans="1:4" s="11" customFormat="1" ht="15.75" x14ac:dyDescent="0.25">
      <c r="A70" s="2">
        <f t="shared" si="13"/>
        <v>2</v>
      </c>
      <c r="B70" s="14">
        <f t="shared" si="11"/>
        <v>62</v>
      </c>
      <c r="C70" s="29" t="s">
        <v>63</v>
      </c>
      <c r="D70" s="37" t="s">
        <v>18</v>
      </c>
    </row>
    <row r="71" spans="1:4" s="11" customFormat="1" ht="15.75" x14ac:dyDescent="0.25">
      <c r="A71" s="2">
        <f t="shared" si="13"/>
        <v>4</v>
      </c>
      <c r="B71" s="14">
        <f t="shared" si="11"/>
        <v>63</v>
      </c>
      <c r="C71" s="29" t="s">
        <v>64</v>
      </c>
      <c r="D71" s="37" t="s">
        <v>17</v>
      </c>
    </row>
    <row r="72" spans="1:4" s="11" customFormat="1" ht="31.5" x14ac:dyDescent="0.25">
      <c r="A72" s="2">
        <f t="shared" si="13"/>
        <v>4</v>
      </c>
      <c r="B72" s="14">
        <f t="shared" si="11"/>
        <v>64</v>
      </c>
      <c r="C72" s="29" t="s">
        <v>65</v>
      </c>
      <c r="D72" s="37" t="s">
        <v>17</v>
      </c>
    </row>
    <row r="73" spans="1:4" s="11" customFormat="1" ht="31.5" x14ac:dyDescent="0.25">
      <c r="A73" s="2">
        <f t="shared" si="13"/>
        <v>4</v>
      </c>
      <c r="B73" s="14">
        <f t="shared" si="11"/>
        <v>65</v>
      </c>
      <c r="C73" s="29" t="s">
        <v>66</v>
      </c>
      <c r="D73" s="37" t="s">
        <v>17</v>
      </c>
    </row>
    <row r="74" spans="1:4" s="11" customFormat="1" ht="47.25" x14ac:dyDescent="0.25">
      <c r="A74" s="2">
        <f t="shared" si="13"/>
        <v>2</v>
      </c>
      <c r="B74" s="14">
        <f t="shared" si="11"/>
        <v>66</v>
      </c>
      <c r="C74" s="29" t="s">
        <v>67</v>
      </c>
      <c r="D74" s="37" t="s">
        <v>18</v>
      </c>
    </row>
    <row r="75" spans="1:4" s="11" customFormat="1" ht="31.5" x14ac:dyDescent="0.25">
      <c r="A75" s="2">
        <f t="shared" si="13"/>
        <v>4</v>
      </c>
      <c r="B75" s="14">
        <f t="shared" si="11"/>
        <v>67</v>
      </c>
      <c r="C75" s="29" t="s">
        <v>68</v>
      </c>
      <c r="D75" s="37" t="s">
        <v>17</v>
      </c>
    </row>
    <row r="76" spans="1:4" s="11" customFormat="1" ht="15.75" x14ac:dyDescent="0.25">
      <c r="A76" s="2">
        <f t="shared" si="13"/>
        <v>4</v>
      </c>
      <c r="B76" s="14">
        <f t="shared" si="11"/>
        <v>68</v>
      </c>
      <c r="C76" s="29" t="s">
        <v>69</v>
      </c>
      <c r="D76" s="37" t="s">
        <v>17</v>
      </c>
    </row>
    <row r="77" spans="1:4" s="11" customFormat="1" ht="15.75" x14ac:dyDescent="0.25">
      <c r="A77" s="2">
        <f t="shared" si="13"/>
        <v>4</v>
      </c>
      <c r="B77" s="14">
        <f t="shared" si="11"/>
        <v>69</v>
      </c>
      <c r="C77" s="29" t="s">
        <v>70</v>
      </c>
      <c r="D77" s="37" t="s">
        <v>17</v>
      </c>
    </row>
    <row r="78" spans="1:4" s="11" customFormat="1" ht="47.25" x14ac:dyDescent="0.25">
      <c r="A78" s="2">
        <f t="shared" si="13"/>
        <v>4</v>
      </c>
      <c r="B78" s="14">
        <f t="shared" si="11"/>
        <v>70</v>
      </c>
      <c r="C78" s="29" t="s">
        <v>71</v>
      </c>
      <c r="D78" s="37" t="s">
        <v>17</v>
      </c>
    </row>
    <row r="79" spans="1:4" s="11" customFormat="1" ht="31.5" x14ac:dyDescent="0.25">
      <c r="A79" s="2">
        <f t="shared" ref="A79:A86" si="14">(IF(D79="R",2,(IF(D79="O",1,0))))*2</f>
        <v>4</v>
      </c>
      <c r="B79" s="14">
        <f t="shared" si="11"/>
        <v>71</v>
      </c>
      <c r="C79" s="29" t="s">
        <v>72</v>
      </c>
      <c r="D79" s="37" t="s">
        <v>17</v>
      </c>
    </row>
    <row r="80" spans="1:4" s="11" customFormat="1" ht="41.25" customHeight="1" x14ac:dyDescent="0.25">
      <c r="A80" s="2">
        <f t="shared" si="14"/>
        <v>2</v>
      </c>
      <c r="B80" s="14">
        <f t="shared" si="11"/>
        <v>72</v>
      </c>
      <c r="C80" s="29" t="s">
        <v>98</v>
      </c>
      <c r="D80" s="37" t="s">
        <v>18</v>
      </c>
    </row>
    <row r="81" spans="1:6" s="11" customFormat="1" ht="29.25" customHeight="1" x14ac:dyDescent="0.25">
      <c r="A81" s="2">
        <f t="shared" si="14"/>
        <v>4</v>
      </c>
      <c r="B81" s="14">
        <f t="shared" si="11"/>
        <v>73</v>
      </c>
      <c r="C81" s="29" t="s">
        <v>73</v>
      </c>
      <c r="D81" s="37" t="s">
        <v>17</v>
      </c>
    </row>
    <row r="82" spans="1:6" s="11" customFormat="1" ht="31.5" x14ac:dyDescent="0.25">
      <c r="A82" s="2">
        <f t="shared" si="14"/>
        <v>4</v>
      </c>
      <c r="B82" s="14">
        <f t="shared" si="11"/>
        <v>74</v>
      </c>
      <c r="C82" s="29" t="s">
        <v>74</v>
      </c>
      <c r="D82" s="37" t="s">
        <v>17</v>
      </c>
    </row>
    <row r="83" spans="1:6" s="11" customFormat="1" ht="31.5" x14ac:dyDescent="0.25">
      <c r="A83" s="40">
        <f t="shared" si="14"/>
        <v>2</v>
      </c>
      <c r="B83" s="14">
        <f t="shared" si="11"/>
        <v>75</v>
      </c>
      <c r="C83" s="29" t="s">
        <v>104</v>
      </c>
      <c r="D83" s="41" t="s">
        <v>18</v>
      </c>
    </row>
    <row r="84" spans="1:6" s="11" customFormat="1" ht="31.5" x14ac:dyDescent="0.25">
      <c r="A84" s="40">
        <f t="shared" si="14"/>
        <v>2</v>
      </c>
      <c r="B84" s="14">
        <f>B83+1</f>
        <v>76</v>
      </c>
      <c r="C84" s="29" t="s">
        <v>105</v>
      </c>
      <c r="D84" s="41" t="s">
        <v>18</v>
      </c>
    </row>
    <row r="85" spans="1:6" s="11" customFormat="1" ht="31.5" x14ac:dyDescent="0.25">
      <c r="A85" s="40">
        <f t="shared" si="14"/>
        <v>2</v>
      </c>
      <c r="B85" s="14">
        <f t="shared" ref="B85:B86" si="15">B84+1</f>
        <v>77</v>
      </c>
      <c r="C85" s="29" t="s">
        <v>111</v>
      </c>
      <c r="D85" s="41" t="s">
        <v>18</v>
      </c>
    </row>
    <row r="86" spans="1:6" s="11" customFormat="1" ht="47.25" x14ac:dyDescent="0.25">
      <c r="A86" s="40">
        <f t="shared" si="14"/>
        <v>2</v>
      </c>
      <c r="B86" s="14">
        <f t="shared" si="15"/>
        <v>78</v>
      </c>
      <c r="C86" s="29" t="s">
        <v>113</v>
      </c>
      <c r="D86" s="41" t="s">
        <v>18</v>
      </c>
    </row>
    <row r="87" spans="1:6" ht="15.75" x14ac:dyDescent="0.25">
      <c r="A87" s="17"/>
      <c r="B87" s="13"/>
      <c r="C87" s="23" t="s">
        <v>75</v>
      </c>
      <c r="D87" s="39"/>
      <c r="E87" s="6"/>
      <c r="F87" s="6"/>
    </row>
    <row r="88" spans="1:6" ht="31.5" x14ac:dyDescent="0.25">
      <c r="A88" s="2">
        <f t="shared" ref="A88:A90" si="16">(IF(D88="R",2,(IF(D88="O",1,0))))*2</f>
        <v>4</v>
      </c>
      <c r="B88" s="14">
        <f>+B86+1</f>
        <v>79</v>
      </c>
      <c r="C88" s="24" t="s">
        <v>95</v>
      </c>
      <c r="D88" s="19" t="s">
        <v>17</v>
      </c>
    </row>
    <row r="89" spans="1:6" ht="15.75" x14ac:dyDescent="0.25">
      <c r="B89" s="13"/>
      <c r="C89" s="23" t="s">
        <v>76</v>
      </c>
      <c r="D89" s="38"/>
      <c r="E89" s="6"/>
      <c r="F89" s="6"/>
    </row>
    <row r="90" spans="1:6" ht="47.25" x14ac:dyDescent="0.25">
      <c r="A90" s="2">
        <f t="shared" si="16"/>
        <v>4</v>
      </c>
      <c r="B90" s="14">
        <f>B88+1</f>
        <v>80</v>
      </c>
      <c r="C90" s="24" t="s">
        <v>77</v>
      </c>
      <c r="D90" s="19" t="s">
        <v>17</v>
      </c>
    </row>
    <row r="91" spans="1:6" ht="15.75" x14ac:dyDescent="0.25">
      <c r="B91" s="13"/>
      <c r="C91" s="28" t="s">
        <v>78</v>
      </c>
      <c r="D91" s="38"/>
      <c r="E91" s="6"/>
      <c r="F91" s="6"/>
    </row>
    <row r="92" spans="1:6" ht="31.5" x14ac:dyDescent="0.25">
      <c r="A92" s="2">
        <f t="shared" ref="A92:A94" si="17">(IF(D92="R",2,(IF(D92="O",1,0))))*2</f>
        <v>2</v>
      </c>
      <c r="B92" s="14">
        <f t="shared" ref="B92" si="18">B90+1</f>
        <v>81</v>
      </c>
      <c r="C92" s="18" t="s">
        <v>79</v>
      </c>
      <c r="D92" s="19" t="s">
        <v>18</v>
      </c>
    </row>
    <row r="93" spans="1:6" ht="31.5" x14ac:dyDescent="0.25">
      <c r="A93" s="2">
        <f t="shared" si="17"/>
        <v>2</v>
      </c>
      <c r="B93" s="14">
        <f>B92+1</f>
        <v>82</v>
      </c>
      <c r="C93" s="18" t="s">
        <v>112</v>
      </c>
      <c r="D93" s="19" t="s">
        <v>18</v>
      </c>
    </row>
    <row r="94" spans="1:6" ht="45.75" customHeight="1" x14ac:dyDescent="0.25">
      <c r="A94" s="2">
        <f t="shared" si="17"/>
        <v>2</v>
      </c>
      <c r="B94" s="14">
        <f>B93+1</f>
        <v>83</v>
      </c>
      <c r="C94" s="18" t="s">
        <v>80</v>
      </c>
      <c r="D94" s="19" t="s">
        <v>18</v>
      </c>
    </row>
    <row r="96" spans="1:6" x14ac:dyDescent="0.25">
      <c r="A96" s="2">
        <f>SUM(A3:A95)</f>
        <v>306</v>
      </c>
    </row>
  </sheetData>
  <autoFilter ref="A1:F95" xr:uid="{00000000-0009-0000-0000-000001000000}"/>
  <mergeCells count="1">
    <mergeCell ref="B2:D2"/>
  </mergeCells>
  <pageMargins left="0.7" right="0.7" top="0.75" bottom="0.75" header="0.3" footer="0.3"/>
  <pageSetup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74422-B5F4-4642-8706-997D0E4C2284}">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4EFDE89CE4BF479388C092CC56B964" ma:contentTypeVersion="13" ma:contentTypeDescription="Create a new document." ma:contentTypeScope="" ma:versionID="1545e9b62ca68c04fac2278d3ddb0fea">
  <xsd:schema xmlns:xsd="http://www.w3.org/2001/XMLSchema" xmlns:xs="http://www.w3.org/2001/XMLSchema" xmlns:p="http://schemas.microsoft.com/office/2006/metadata/properties" xmlns:ns3="f12afd8d-0ab1-4518-bd53-38d474816f49" xmlns:ns4="5ab622e9-61fd-4d5f-a9e9-46d8f5e75d41" targetNamespace="http://schemas.microsoft.com/office/2006/metadata/properties" ma:root="true" ma:fieldsID="101eeb03afbb45ee7150dba1eae0c4e6" ns3:_="" ns4:_="">
    <xsd:import namespace="f12afd8d-0ab1-4518-bd53-38d474816f49"/>
    <xsd:import namespace="5ab622e9-61fd-4d5f-a9e9-46d8f5e75d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2afd8d-0ab1-4518-bd53-38d474816f4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b622e9-61fd-4d5f-a9e9-46d8f5e75d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6BAE36-C4F5-4331-9BA1-3119120AF41B}">
  <ds:schemaRefs>
    <ds:schemaRef ds:uri="http://schemas.microsoft.com/sharepoint/v3/contenttype/forms"/>
  </ds:schemaRefs>
</ds:datastoreItem>
</file>

<file path=customXml/itemProps2.xml><?xml version="1.0" encoding="utf-8"?>
<ds:datastoreItem xmlns:ds="http://schemas.openxmlformats.org/officeDocument/2006/customXml" ds:itemID="{76C1B79C-566E-4ADC-8A47-CEB5F3772B3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7DAC78B-FB53-4F3D-9278-A7CE6153D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2afd8d-0ab1-4518-bd53-38d474816f49"/>
    <ds:schemaRef ds:uri="5ab622e9-61fd-4d5f-a9e9-46d8f5e75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Bid Summary</vt:lpstr>
      <vt:lpstr>Requirements</vt:lpstr>
      <vt:lpstr>Sheet1</vt:lpstr>
      <vt:lpstr>Requirements!Print_Titles</vt:lpstr>
    </vt:vector>
  </TitlesOfParts>
  <Manager/>
  <Company>The University of Southern Mississippi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 Jones</dc:creator>
  <cp:keywords/>
  <dc:description/>
  <cp:lastModifiedBy>Dixie Coats</cp:lastModifiedBy>
  <cp:revision/>
  <dcterms:created xsi:type="dcterms:W3CDTF">2018-03-15T21:17:22Z</dcterms:created>
  <dcterms:modified xsi:type="dcterms:W3CDTF">2021-03-03T15:15:52Z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0x010100234EFDE89CE4BF479388C092CC56B964</vt:lpwstr>
  </property>
</Properties>
</file>